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67" firstSheet="9" activeTab="1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州对下转移支付预算表09-1" sheetId="13" r:id="rId13"/>
    <sheet name="州对下转移支付绩效目标表09-2" sheetId="14" r:id="rId14"/>
    <sheet name="新增资产配置表10" sheetId="15" r:id="rId15"/>
    <sheet name="中央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<sst xmlns="http://schemas.openxmlformats.org/spreadsheetml/2006/main" count="1408" uniqueCount="498">
  <si>
    <t>预算01-1表</t>
  </si>
  <si>
    <t>2025年财务收支预算总表部门</t>
  </si>
  <si>
    <t>单位:元</t>
  </si>
  <si>
    <t>收        入</t>
  </si>
  <si>
    <t>支        出</t>
  </si>
  <si>
    <t>项      目</t>
  </si>
  <si>
    <t>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</si>
  <si>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</si>
  <si>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</si>
  <si>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</si>
  <si>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</si>
  <si>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</si>
  <si>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</si>
  <si>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</si>
  <si>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</si>
  <si>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</si>
  <si>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</si>
  <si>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</si>
  <si>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</si>
  <si>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</si>
  <si>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</si>
  <si>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</si>
  <si>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</si>
  <si>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</si>
  <si>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</si>
  <si>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</si>
  <si>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</si>
  <si>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</si>
  <si>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</si>
  <si>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</si>
  <si>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</si>
  <si>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</si>
  <si>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</si>
  <si>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</si>
  <si>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</si>
  <si>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</si>
  <si>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</si>
  <si>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</si>
  <si>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</si>
  <si>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</si>
  <si>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</si>
  <si>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</si>
  <si>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</si>
  <si>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</si>
  <si>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</si>
  <si>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</si>
  <si>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</si>
  <si>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</si>
  <si>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</si>
  <si>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</si>
  <si>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</si>
  <si>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</si>
  <si>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</si>
  <si>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</si>
  <si>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</si>
  <si>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</si>
  <si>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</si>
  <si>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</si>
  <si>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</si>
  <si>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</si>
  <si>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</si>
  <si>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</si>
  <si>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</si>
  <si>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</si>
  <si>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</si>
  <si>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</si>
  <si>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</si>
  <si>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</si>
  <si>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</si>
  <si>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</si>
  <si>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</si>
  <si>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131008</t>
  </si>
  <si>
    <t>迪庆州藏医院</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</si>
  <si>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</si>
  <si>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</si>
  <si>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</si>
  <si>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</si>
  <si>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</si>
  <si>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</si>
  <si>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</si>
  <si>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</si>
  <si>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</si>
  <si>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</si>
  <si>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</si>
  <si>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</si>
  <si>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</si>
  <si>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201</t>
  </si>
  <si>
    <t>一般公共服务支出</t>
  </si>
  <si>
    <t>20199</t>
  </si>
  <si>
    <t>2019999</t>
  </si>
  <si>
    <t>206</t>
  </si>
  <si>
    <t>科学技术支出</t>
  </si>
  <si>
    <t>20604</t>
  </si>
  <si>
    <t>2060499</t>
  </si>
  <si>
    <t>208</t>
  </si>
  <si>
    <t>社会保障和就业支出</t>
  </si>
  <si>
    <t>20805</t>
  </si>
  <si>
    <t>2080505</t>
  </si>
  <si>
    <t>2080506</t>
  </si>
  <si>
    <t>2080599</t>
  </si>
  <si>
    <t>20808</t>
  </si>
  <si>
    <t>2080801</t>
  </si>
  <si>
    <t>210</t>
  </si>
  <si>
    <t>卫生健康支出</t>
  </si>
  <si>
    <t>21002</t>
  </si>
  <si>
    <t>2100202</t>
  </si>
  <si>
    <t>21011</t>
  </si>
  <si>
    <t>2101101</t>
  </si>
  <si>
    <t>2101102</t>
  </si>
  <si>
    <t>2101103</t>
  </si>
  <si>
    <t>2101199</t>
  </si>
  <si>
    <t>21017</t>
  </si>
  <si>
    <t>2101704</t>
  </si>
  <si>
    <t>213</t>
  </si>
  <si>
    <t>农林水支出</t>
  </si>
  <si>
    <t>21305</t>
  </si>
  <si>
    <t>2130599</t>
  </si>
  <si>
    <t>221</t>
  </si>
  <si>
    <t>住房保障支出</t>
  </si>
  <si>
    <t>22102</t>
  </si>
  <si>
    <t>2210201</t>
  </si>
  <si>
    <t>合  计</t>
  </si>
  <si>
    <t>预算02-1表</t>
  </si>
  <si>
    <t>2025年部门财政拨款收支预算总表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</si>
  <si>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</si>
  <si>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</si>
  <si>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</si>
  <si>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</si>
  <si>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</si>
  <si>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</si>
  <si>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</si>
  <si>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</si>
  <si>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</si>
  <si>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</si>
  <si>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</si>
  <si>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</si>
  <si>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</si>
  <si>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</si>
  <si>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</si>
  <si>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</si>
  <si>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</si>
  <si>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</si>
  <si>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</si>
  <si>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</si>
  <si>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</si>
  <si>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</si>
  <si>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</si>
  <si>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</si>
  <si>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</si>
  <si>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</si>
  <si>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</si>
  <si>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</si>
  <si>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</si>
  <si>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</si>
  <si>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</si>
  <si>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</si>
  <si>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</si>
  <si>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</si>
  <si>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</si>
  <si>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</si>
  <si>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</si>
  <si>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</si>
  <si>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</si>
  <si>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</si>
  <si>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</si>
  <si>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</si>
  <si>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</si>
  <si>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</si>
  <si>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</si>
  <si>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</si>
  <si>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其他一般公共服务支出</t>
  </si>
  <si>
    <t>技术研究与开发</t>
  </si>
  <si>
    <t>其他技术研究与开发支出</t>
  </si>
  <si>
    <t>行政事业单位养老支出</t>
  </si>
  <si>
    <t>机关事业单位基本养老保险缴费支出</t>
  </si>
  <si>
    <t>机关事业单位职业年金缴费支出</t>
  </si>
  <si>
    <t>其他行政事业单位养老支出</t>
  </si>
  <si>
    <t>抚恤</t>
  </si>
  <si>
    <t>死亡抚恤</t>
  </si>
  <si>
    <t>公立医院</t>
  </si>
  <si>
    <t>中医（民族）医院</t>
  </si>
  <si>
    <t>行政事业单位医疗</t>
  </si>
  <si>
    <t>事业单位医疗</t>
  </si>
  <si>
    <t>公务员医疗补助</t>
  </si>
  <si>
    <t>其他行政事业单位医疗支出</t>
  </si>
  <si>
    <t>中医药事务</t>
  </si>
  <si>
    <t>中医（民族医）药专项</t>
  </si>
  <si>
    <t>巩固脱贫攻坚成果衔接乡村振兴</t>
  </si>
  <si>
    <t>其他巩固脱贫攻坚成果衔接乡村振兴支出</t>
  </si>
  <si>
    <t>住房改革支出</t>
  </si>
  <si>
    <t>住房公积金</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</si>
  <si>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</si>
  <si>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</si>
  <si>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</si>
  <si>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</si>
  <si>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</si>
  <si>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</si>
  <si>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</si>
  <si>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</si>
  <si>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</si>
  <si>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本表无数据，公开表为空表。</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</si>
  <si>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</si>
  <si>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</si>
  <si>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</si>
  <si>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</si>
  <si>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</si>
  <si>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</si>
  <si>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</si>
  <si>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</si>
  <si>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</si>
  <si>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</si>
  <si>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</si>
  <si>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</si>
  <si>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</si>
  <si>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</si>
  <si>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</si>
  <si>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</si>
  <si>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</si>
  <si>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533400210000000018858</t>
  </si>
  <si>
    <t>事业人员工资支出</t>
  </si>
  <si>
    <t>30101</t>
  </si>
  <si>
    <t>基本工资</t>
  </si>
  <si>
    <t>30102</t>
  </si>
  <si>
    <t>津贴补贴</t>
  </si>
  <si>
    <t>30107</t>
  </si>
  <si>
    <t>绩效工资</t>
  </si>
  <si>
    <t>533400231100001403396</t>
  </si>
  <si>
    <t>事业人员规范后绩效奖</t>
  </si>
  <si>
    <t>533400210000000018766</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</si>
  <si>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</si>
  <si>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</si>
  <si>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</si>
  <si>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</si>
  <si>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</si>
  <si>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</si>
  <si>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</si>
  <si>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</si>
  <si>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</si>
  <si>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</si>
  <si>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</si>
  <si>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533400210000000018767</t>
  </si>
  <si>
    <t>30113</t>
  </si>
  <si>
    <t>533400231100001403411</t>
  </si>
  <si>
    <t>办公取暖费</t>
  </si>
  <si>
    <t>30208</t>
  </si>
  <si>
    <t>取暖费</t>
  </si>
  <si>
    <t>533400210000000018770</t>
  </si>
  <si>
    <t>工会经费</t>
  </si>
  <si>
    <t>30228</t>
  </si>
  <si>
    <t>533400210000000018771</t>
  </si>
  <si>
    <t>一般公用经费</t>
  </si>
  <si>
    <t>30229</t>
  </si>
  <si>
    <t>福利费</t>
  </si>
  <si>
    <t>533400241100002155241</t>
  </si>
  <si>
    <t>体检费</t>
  </si>
  <si>
    <t>30299</t>
  </si>
  <si>
    <t>其他商品和服务支出</t>
  </si>
  <si>
    <t>533400241100002143758</t>
  </si>
  <si>
    <t>遗属人员生活补助经费</t>
  </si>
  <si>
    <t>30305</t>
  </si>
  <si>
    <t>生活补助</t>
  </si>
  <si>
    <t>533400241100002150380</t>
  </si>
  <si>
    <t>其余人员（71人）差额工资福利支出及院内绩效经费</t>
  </si>
  <si>
    <t>533400241100002151011</t>
  </si>
  <si>
    <t>其余71人社保差额部分及编外人员社保经费</t>
  </si>
  <si>
    <t>533400241100002151784</t>
  </si>
  <si>
    <t>其余71人住房公积金及编外人员公积金经费</t>
  </si>
  <si>
    <t>533400241100002151899</t>
  </si>
  <si>
    <t>编外人员工资及绩效经费</t>
  </si>
  <si>
    <t>30199</t>
  </si>
  <si>
    <t>其他工资福利支出</t>
  </si>
  <si>
    <t>533400241100002154099</t>
  </si>
  <si>
    <t>公务用车运行经费</t>
  </si>
  <si>
    <t>31099</t>
  </si>
  <si>
    <t>其他资本性支出</t>
  </si>
  <si>
    <t>533400241100002154446</t>
  </si>
  <si>
    <t>部门接待支出经费</t>
  </si>
  <si>
    <t>30217</t>
  </si>
  <si>
    <t>533400241100002154472</t>
  </si>
  <si>
    <t>工会经费自有资金</t>
  </si>
  <si>
    <t>预算05-1表</t>
  </si>
  <si>
    <t>2025年部门项目支出预算表</t>
  </si>
  <si>
    <t>项目分类</t>
  </si>
  <si>
    <t>项目单位</t>
  </si>
  <si>
    <t>本年拨款</t>
  </si>
  <si>
    <t>其中：本次下达</t>
  </si>
  <si>
    <t>包装材料等采购经费</t>
  </si>
  <si>
    <t>其他运转类</t>
  </si>
  <si>
    <t>533400241100002155077</t>
  </si>
  <si>
    <t>30213</t>
  </si>
  <si>
    <t>维修（护）费</t>
  </si>
  <si>
    <t>31003</t>
  </si>
  <si>
    <t>专用设备购置</t>
  </si>
  <si>
    <t>31007</t>
  </si>
  <si>
    <t>信息网络及软件购置更新</t>
  </si>
  <si>
    <t>迪庆藏医药防治优势病种特色诊疗技术规范化及经典方剂二次开发研究资金</t>
  </si>
  <si>
    <t>专项业务类</t>
  </si>
  <si>
    <t>533400241100003346280</t>
  </si>
  <si>
    <t>30218</t>
  </si>
  <si>
    <t>专用材料费</t>
  </si>
  <si>
    <t>30227</t>
  </si>
  <si>
    <t>委托业务费</t>
  </si>
  <si>
    <t>迪庆藏族自治州藏医院2024年沪滇帮扶医疗综合服务能力提升建设项目资金</t>
  </si>
  <si>
    <t>事业发展类</t>
  </si>
  <si>
    <t>533400241100003009103</t>
  </si>
  <si>
    <t>迪庆藏族自治州藏医院中医药适宜技术推广中心建设经费</t>
  </si>
  <si>
    <t>533400241100003195182</t>
  </si>
  <si>
    <t>30226</t>
  </si>
  <si>
    <t>劳务费</t>
  </si>
  <si>
    <t>迪庆州藏医院保洁服务外包经费</t>
  </si>
  <si>
    <t>533400221100001138445</t>
  </si>
  <si>
    <t>30209</t>
  </si>
  <si>
    <t>物业管理费</t>
  </si>
  <si>
    <t>迪庆州藏医院儿科建设项目资金</t>
  </si>
  <si>
    <t>533400241100003335256</t>
  </si>
  <si>
    <t>30216</t>
  </si>
  <si>
    <t>培训费</t>
  </si>
  <si>
    <t>30903</t>
  </si>
  <si>
    <t>30905</t>
  </si>
  <si>
    <t>基础设施建设</t>
  </si>
  <si>
    <t>迪庆州藏医院国家优势专科骨伤科建设实施方案资金</t>
  </si>
  <si>
    <t>533400241100003089206</t>
  </si>
  <si>
    <t>31002</t>
  </si>
  <si>
    <t>办公设备购置</t>
  </si>
  <si>
    <t>31006</t>
  </si>
  <si>
    <t>大型修缮</t>
  </si>
  <si>
    <t>迪庆州藏医院提标扩能建设项目前期工作经费</t>
  </si>
  <si>
    <t>533400241100003014007</t>
  </si>
  <si>
    <t>30901</t>
  </si>
  <si>
    <t>房屋建筑物购建</t>
  </si>
  <si>
    <t>各类设备维修维护及低值易耗品采购经费</t>
  </si>
  <si>
    <t>533400241100002155075</t>
  </si>
  <si>
    <t>基层名老中医药专家传承工作室建设经费</t>
  </si>
  <si>
    <t>533400241100003278224</t>
  </si>
  <si>
    <t>30211</t>
  </si>
  <si>
    <t>差旅费</t>
  </si>
  <si>
    <t>基于虚拟现实技术的多方言健康宣教在减少少数民族患者术前焦虑中的应用研究经费</t>
  </si>
  <si>
    <t>533400241100003351827</t>
  </si>
  <si>
    <t>30202</t>
  </si>
  <si>
    <t>印刷费</t>
  </si>
  <si>
    <t>全国老药工传承工作室经费</t>
  </si>
  <si>
    <t>533400241100003335510</t>
  </si>
  <si>
    <t>日常公用经费自有资金</t>
  </si>
  <si>
    <t>533400241100002154582</t>
  </si>
  <si>
    <t>30201</t>
  </si>
  <si>
    <t>办公费</t>
  </si>
  <si>
    <t>30205</t>
  </si>
  <si>
    <t>水费</t>
  </si>
  <si>
    <t>30206</t>
  </si>
  <si>
    <t>电费</t>
  </si>
  <si>
    <t>30207</t>
  </si>
  <si>
    <t>邮电费</t>
  </si>
  <si>
    <t>30214</t>
  </si>
  <si>
    <t>租赁费</t>
  </si>
  <si>
    <t>上海援滇医疗人员保障经费</t>
  </si>
  <si>
    <t>533400241100003206163</t>
  </si>
  <si>
    <t>药品等采购经费</t>
  </si>
  <si>
    <t>533400241100002155094</t>
  </si>
  <si>
    <t>中藏医治未病健康促进行动项目资金</t>
  </si>
  <si>
    <t>533400241100002849665</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</si>
  <si>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</si>
  <si>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</si>
  <si>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</si>
  <si>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</si>
  <si>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</si>
  <si>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</si>
  <si>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</si>
  <si>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</si>
  <si>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</si>
  <si>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</si>
  <si>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</si>
  <si>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</si>
  <si>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以云南省政府“确保每州有1所三级民族医医院”为契机，以《云南省中医药发展战略规划纲要（2016—2030年）》为指导，以“三级乙等民族医医院”为目标，以加强“科室、人才、设备”基础建设和提升“科研、教学、藏药生产”综合服务水平为重点，力争在五年内建成“基础设施完善、医疗技术精湛、藏医专科特色突出，综合竞争力强”的三级乙等民族医院。通过向上争取支持，院内积极奋斗，建成区域内藏医特色突出，藏医在治疗一般病、常见病具有一定优势， 在大病重病及疑难杂症的治疗上有重大突破，在藏医药传承、挖掘、创新、推广取得明显成效，新增专利数量2-5个，重点产品均实施原产地保护，形成自己独立的藏药产业链，成为云南省藏医药传承和发扬的龙头医疗机构。</t>
  </si>
  <si>
    <t>产出指标</t>
  </si>
  <si>
    <t>数量指标</t>
  </si>
  <si>
    <t>购置计划完成率</t>
  </si>
  <si>
    <t>=</t>
  </si>
  <si>
    <t>90</t>
  </si>
  <si>
    <t>%</t>
  </si>
  <si>
    <t>定性指标</t>
  </si>
  <si>
    <t>反映部门购置计划执行情况购置计划执行情况。
购置计划完成率=（实际购置交付装备数量/计划购置交付装备数量）*100%。</t>
  </si>
  <si>
    <t>质量指标</t>
  </si>
  <si>
    <t>验收通过率</t>
  </si>
  <si>
    <t>95</t>
  </si>
  <si>
    <t>反映设备购置的产品质量情况。
验收通过率=（通过验收的购置数量/购置总数量）*100%。</t>
  </si>
  <si>
    <t>效益指标</t>
  </si>
  <si>
    <t>可持续影响</t>
  </si>
  <si>
    <t>设备使用年限</t>
  </si>
  <si>
    <t>年</t>
  </si>
  <si>
    <t>反映新投入设备使用年限情况。</t>
  </si>
  <si>
    <t>满意度指标</t>
  </si>
  <si>
    <t>服务对象满意度</t>
  </si>
  <si>
    <t>使用人员满意度</t>
  </si>
  <si>
    <t>反映服务对象对购置设备的整体满意情况。
使用人员满意度=（对购置设备满意的人数/问卷调查人数）*100%。</t>
  </si>
  <si>
    <t>反映购置的产品质量情况。
验收通过率=（通过验收的购置数量/购置总数量）*100%。</t>
  </si>
  <si>
    <t>经济效益</t>
  </si>
  <si>
    <t>设备采购经济性</t>
  </si>
  <si>
    <t>万元</t>
  </si>
  <si>
    <t>定量指标</t>
  </si>
  <si>
    <t>反映设备采购成本低于计划数所获得的经济效益。</t>
  </si>
  <si>
    <t>反映服务对象对购置产品的整体满意情况。
使用人员满意度=（对购置设备满意的人数/问卷调查人数）*100%。</t>
  </si>
  <si>
    <t>建成省级藏医院</t>
  </si>
  <si>
    <t>个</t>
  </si>
  <si>
    <t>医疗服务明显提升</t>
  </si>
  <si>
    <t>10</t>
  </si>
  <si>
    <t>患者满意度</t>
  </si>
  <si>
    <t>医院环境卫生状况总体提升</t>
  </si>
  <si>
    <t>监督检查次数</t>
  </si>
  <si>
    <t>12</t>
  </si>
  <si>
    <t>次</t>
  </si>
  <si>
    <t>反映委托单位对物业服务监督检查的次数的情况。</t>
  </si>
  <si>
    <t>物业管理面积</t>
  </si>
  <si>
    <t>5860</t>
  </si>
  <si>
    <t>平方米</t>
  </si>
  <si>
    <t>反映物业管理合同约定的服务区域、办公区域室内外（含绿化）面积之和。</t>
  </si>
  <si>
    <t>卫生保洁合格率</t>
  </si>
  <si>
    <t>85</t>
  </si>
  <si>
    <t>反映卫生保洁检查验收合格的情况。卫生保洁合格率=卫生保洁检查验收合格次数/卫生保洁总次数*100%</t>
  </si>
  <si>
    <t>物管人员在岗率</t>
  </si>
  <si>
    <t>反映安保、消防服务人员等物管人员在岗的情况。物管人员在岗率=实际在岗工时/应在岗工时*100%</t>
  </si>
  <si>
    <t>社会效益</t>
  </si>
  <si>
    <t>安全事故发生次数</t>
  </si>
  <si>
    <t>0</t>
  </si>
  <si>
    <t>反映安全事故发生的次数情况。</t>
  </si>
  <si>
    <t>服务受益人员满意度</t>
  </si>
  <si>
    <t>反映保安、保洁、餐饮服务、绿化养护服务受益人员满意程度。</t>
  </si>
  <si>
    <t>预算06表</t>
  </si>
  <si>
    <t>2025年部门政府性基金预算支出预算表</t>
  </si>
  <si>
    <t>政府性基金预算支出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</si>
  <si>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</si>
  <si>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</si>
  <si>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</si>
  <si>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</si>
  <si>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</si>
  <si>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</si>
  <si>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</si>
  <si>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</si>
  <si>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</si>
  <si>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</si>
  <si>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</si>
  <si>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</si>
  <si>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C99000000 其他服务</t>
  </si>
  <si>
    <t>元</t>
  </si>
  <si>
    <t>车辆加油</t>
  </si>
  <si>
    <t>C23120302 车辆加油、添加燃料服务</t>
  </si>
  <si>
    <t>车辆维修</t>
  </si>
  <si>
    <t>C23120301 车辆维修和保养服务</t>
  </si>
  <si>
    <t>项</t>
  </si>
  <si>
    <t>车辆保险</t>
  </si>
  <si>
    <t>C1804010201 机动车保险服务</t>
  </si>
  <si>
    <t>通用设备购置</t>
  </si>
  <si>
    <t>A02020000 办公设备</t>
  </si>
  <si>
    <t>批</t>
  </si>
  <si>
    <t>房屋修缮</t>
  </si>
  <si>
    <t>B08010000 房屋修缮</t>
  </si>
  <si>
    <t>家具用具采购</t>
  </si>
  <si>
    <t>A05019900 其他家具</t>
  </si>
  <si>
    <t>专用医疗设备</t>
  </si>
  <si>
    <t>A02329900 其他医疗设备</t>
  </si>
  <si>
    <t>软件购置</t>
  </si>
  <si>
    <t>A08060000 信息数据类无形资产</t>
  </si>
  <si>
    <t>预算08表</t>
  </si>
  <si>
    <t>2025年部门政府购买服务预算表</t>
  </si>
  <si>
    <t>政府购买服务项目</t>
  </si>
  <si>
    <t>政府购买服务目录</t>
  </si>
  <si>
    <t>预算09-1表</t>
  </si>
  <si>
    <t>2025年州对下转移支付预算表</t>
  </si>
  <si>
    <t>单位名称（项目）</t>
  </si>
  <si>
    <t>地区</t>
  </si>
  <si>
    <t>政府性基金</t>
  </si>
  <si>
    <t>香格里拉市</t>
  </si>
  <si>
    <t>维西县</t>
  </si>
  <si>
    <t>德钦县</t>
  </si>
  <si>
    <t>产业园区</t>
  </si>
  <si>
    <t>预算09-2表</t>
  </si>
  <si>
    <t>2025年州对下转移支付绩效目标表</t>
  </si>
  <si>
    <t>预算10表</t>
  </si>
  <si>
    <t>2025年新增资产配置表</t>
  </si>
  <si>
    <t>单位名称：迪庆藏族自治州藏医院</t>
  </si>
  <si>
    <t>资产类别</t>
  </si>
  <si>
    <t>资产分类代码.名称</t>
  </si>
  <si>
    <t>资产名称</t>
  </si>
  <si>
    <t>计量单位</t>
  </si>
  <si>
    <t>财政部门批复数（元）</t>
  </si>
  <si>
    <t>单价</t>
  </si>
  <si>
    <t>金额</t>
  </si>
  <si>
    <t>7</t>
  </si>
  <si>
    <t>8</t>
  </si>
  <si>
    <t>预算11表</t>
  </si>
  <si>
    <t>2025年中央转移支付补助项目支出预算表</t>
  </si>
  <si>
    <t>上级补助</t>
  </si>
  <si>
    <t>预算12表</t>
  </si>
  <si>
    <t>2025年部门项目支出中期规划预算表</t>
  </si>
  <si>
    <t>项目级次</t>
  </si>
  <si>
    <t>2025年</t>
  </si>
  <si>
    <t>2026年</t>
  </si>
  <si>
    <t>2027年</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</si>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</sst>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1">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11"/>
      <name val="宋体"/>
      <charset val="134"/>
      <scheme val="minor"/>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0"/>
      <color theme="1"/>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2" borderId="15"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6" applyNumberFormat="0" applyFill="0" applyAlignment="0" applyProtection="0">
      <alignment vertical="center"/>
    </xf>
    <xf numFmtId="0" fontId="28" fillId="0" borderId="16" applyNumberFormat="0" applyFill="0" applyAlignment="0" applyProtection="0">
      <alignment vertical="center"/>
    </xf>
    <xf numFmtId="0" fontId="29" fillId="0" borderId="17" applyNumberFormat="0" applyFill="0" applyAlignment="0" applyProtection="0">
      <alignment vertical="center"/>
    </xf>
    <xf numFmtId="0" fontId="29" fillId="0" borderId="0" applyNumberFormat="0" applyFill="0" applyBorder="0" applyAlignment="0" applyProtection="0">
      <alignment vertical="center"/>
    </xf>
    <xf numFmtId="0" fontId="30" fillId="3" borderId="18" applyNumberFormat="0" applyAlignment="0" applyProtection="0">
      <alignment vertical="center"/>
    </xf>
    <xf numFmtId="0" fontId="31" fillId="4" borderId="19" applyNumberFormat="0" applyAlignment="0" applyProtection="0">
      <alignment vertical="center"/>
    </xf>
    <xf numFmtId="0" fontId="32" fillId="4" borderId="18" applyNumberFormat="0" applyAlignment="0" applyProtection="0">
      <alignment vertical="center"/>
    </xf>
    <xf numFmtId="0" fontId="33" fillId="5" borderId="20" applyNumberFormat="0" applyAlignment="0" applyProtection="0">
      <alignment vertical="center"/>
    </xf>
    <xf numFmtId="0" fontId="34" fillId="0" borderId="21" applyNumberFormat="0" applyFill="0" applyAlignment="0" applyProtection="0">
      <alignment vertical="center"/>
    </xf>
    <xf numFmtId="0" fontId="35" fillId="0" borderId="22"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176" fontId="8" fillId="0" borderId="7">
      <alignment horizontal="right" vertical="center"/>
    </xf>
    <xf numFmtId="177" fontId="8" fillId="0" borderId="7">
      <alignment horizontal="right" vertical="center"/>
    </xf>
    <xf numFmtId="10" fontId="8" fillId="0" borderId="7">
      <alignment horizontal="right" vertical="center"/>
    </xf>
    <xf numFmtId="178" fontId="8" fillId="0" borderId="7">
      <alignment horizontal="right" vertical="center"/>
    </xf>
    <xf numFmtId="49" fontId="8" fillId="0" borderId="7">
      <alignment horizontal="left" vertical="center" wrapText="1"/>
    </xf>
    <xf numFmtId="178" fontId="8" fillId="0" borderId="7">
      <alignment horizontal="right" vertical="center"/>
    </xf>
    <xf numFmtId="179" fontId="8" fillId="0" borderId="7">
      <alignment horizontal="right" vertical="center"/>
    </xf>
    <xf numFmtId="180" fontId="8" fillId="0" borderId="7">
      <alignment horizontal="right" vertical="center"/>
    </xf>
  </cellStyleXfs>
  <cellXfs count="220">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1"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7" xfId="0" applyNumberFormat="1" applyFont="1" applyFill="1" applyBorder="1" applyAlignment="1" applyProtection="1">
      <alignment horizontal="center" vertical="center"/>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178" fontId="5" fillId="0" borderId="7" xfId="54" applyNumberFormat="1" applyFont="1" applyBorder="1">
      <alignment horizontal="right" vertical="center"/>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6" fillId="0" borderId="0" xfId="0" applyFont="1" applyBorder="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178" fontId="5" fillId="0" borderId="7" xfId="0" applyNumberFormat="1" applyFont="1" applyBorder="1" applyAlignment="1">
      <alignment horizontal="right" vertical="center"/>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 fillId="0" borderId="7" xfId="0" applyFont="1" applyBorder="1" applyAlignment="1" applyProtection="1">
      <alignment horizontal="center" vertical="center"/>
      <protection locked="0"/>
    </xf>
    <xf numFmtId="0" fontId="7" fillId="0" borderId="0" xfId="0" applyFont="1" applyBorder="1" applyAlignment="1">
      <alignment horizontal="center" vertical="center"/>
    </xf>
    <xf numFmtId="49" fontId="8" fillId="0" borderId="0" xfId="53" applyNumberFormat="1" applyFont="1" applyBorder="1">
      <alignment horizontal="left" vertical="center" wrapText="1"/>
    </xf>
    <xf numFmtId="49" fontId="8" fillId="0" borderId="0" xfId="53" applyNumberFormat="1" applyFont="1" applyBorder="1" applyAlignment="1">
      <alignment horizontal="right" vertical="center" wrapText="1"/>
    </xf>
    <xf numFmtId="49" fontId="9" fillId="0" borderId="0" xfId="53" applyNumberFormat="1" applyFont="1" applyBorder="1" applyAlignment="1">
      <alignment horizontal="center" vertical="center" wrapText="1"/>
    </xf>
    <xf numFmtId="49" fontId="10" fillId="0" borderId="7" xfId="53" applyNumberFormat="1" applyFont="1" applyBorder="1" applyAlignment="1">
      <alignment horizontal="center" vertical="center" wrapText="1"/>
    </xf>
    <xf numFmtId="49" fontId="11" fillId="0" borderId="7" xfId="53" applyNumberFormat="1" applyFont="1" applyBorder="1" applyAlignment="1">
      <alignment horizontal="center" vertical="center" wrapText="1"/>
    </xf>
    <xf numFmtId="49" fontId="10" fillId="0" borderId="7" xfId="53" applyNumberFormat="1" applyFont="1" applyBorder="1">
      <alignment horizontal="left" vertical="center" wrapText="1"/>
    </xf>
    <xf numFmtId="4" fontId="3" fillId="0" borderId="7" xfId="0" applyNumberFormat="1" applyFont="1" applyFill="1" applyBorder="1" applyAlignment="1" applyProtection="1">
      <alignment horizontal="right" vertical="center"/>
    </xf>
    <xf numFmtId="180" fontId="8" fillId="0" borderId="7" xfId="56" applyNumberFormat="1" applyFont="1" applyBorder="1">
      <alignment horizontal="right" vertical="center"/>
    </xf>
    <xf numFmtId="178" fontId="8" fillId="0" borderId="7" xfId="54" applyNumberFormat="1" applyFont="1" applyBorder="1">
      <alignment horizontal="right" vertical="center"/>
    </xf>
    <xf numFmtId="0" fontId="12" fillId="0" borderId="0" xfId="0" applyFont="1" applyBorder="1" applyAlignment="1">
      <alignment horizontal="center" vertical="center"/>
    </xf>
    <xf numFmtId="0" fontId="6"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3" fillId="0" borderId="7" xfId="0" applyFont="1" applyBorder="1" applyAlignment="1">
      <alignment horizontal="left" vertical="center" wrapText="1"/>
    </xf>
    <xf numFmtId="0" fontId="13" fillId="0" borderId="7" xfId="0" applyFont="1" applyBorder="1" applyAlignment="1">
      <alignment vertical="center" wrapText="1"/>
    </xf>
    <xf numFmtId="0" fontId="13" fillId="0" borderId="7" xfId="0" applyFont="1" applyBorder="1" applyAlignment="1">
      <alignment horizontal="center" vertical="center" wrapText="1"/>
    </xf>
    <xf numFmtId="0" fontId="13" fillId="0" borderId="7" xfId="0" applyFont="1" applyBorder="1" applyAlignment="1" applyProtection="1">
      <alignment horizontal="center" vertical="center"/>
      <protection locked="0"/>
    </xf>
    <xf numFmtId="0" fontId="13" fillId="0" borderId="7" xfId="0" applyFont="1" applyBorder="1" applyAlignment="1" applyProtection="1">
      <alignment horizontal="left" vertical="center" wrapText="1"/>
      <protection locked="0"/>
    </xf>
    <xf numFmtId="0" fontId="3" fillId="0" borderId="0" xfId="0" applyFont="1" applyBorder="1" applyAlignment="1" applyProtection="1">
      <alignment horizontal="right" vertical="center"/>
      <protection locked="0"/>
    </xf>
    <xf numFmtId="0" fontId="1" fillId="0" borderId="0" xfId="0" applyFont="1" applyBorder="1" applyAlignment="1">
      <alignment horizontal="right" vertical="center"/>
    </xf>
    <xf numFmtId="0" fontId="12" fillId="0" borderId="0" xfId="0" applyFont="1" applyAlignment="1">
      <alignment horizontal="center" vertical="center" wrapText="1"/>
    </xf>
    <xf numFmtId="0" fontId="3" fillId="0" borderId="0" xfId="0" applyFont="1" applyBorder="1" applyAlignment="1">
      <alignment vertical="center" wrapText="1"/>
    </xf>
    <xf numFmtId="0" fontId="3" fillId="0" borderId="0" xfId="0" applyFont="1" applyBorder="1" applyAlignment="1" applyProtection="1">
      <alignment horizontal="right"/>
      <protection locked="0"/>
    </xf>
    <xf numFmtId="0" fontId="4" fillId="0" borderId="8" xfId="0" applyFont="1" applyBorder="1" applyAlignment="1">
      <alignment horizontal="center" vertical="center"/>
    </xf>
    <xf numFmtId="0" fontId="4" fillId="0" borderId="9" xfId="0" applyFont="1" applyBorder="1" applyAlignment="1">
      <alignment horizontal="center" vertical="center" wrapText="1"/>
    </xf>
    <xf numFmtId="0" fontId="4" fillId="0" borderId="7" xfId="0" applyFont="1" applyBorder="1" applyAlignment="1">
      <alignment horizontal="center" vertical="center"/>
    </xf>
    <xf numFmtId="178" fontId="5" fillId="0" borderId="2" xfId="54" applyNumberFormat="1" applyFont="1" applyBorder="1">
      <alignment horizontal="right" vertical="center"/>
    </xf>
    <xf numFmtId="178" fontId="5" fillId="0" borderId="8" xfId="54" applyNumberFormat="1" applyFont="1" applyBorder="1">
      <alignment horizontal="right" vertical="center"/>
    </xf>
    <xf numFmtId="0" fontId="3" fillId="0" borderId="7" xfId="0" applyFont="1" applyBorder="1" applyAlignment="1">
      <alignment horizontal="center" vertical="center" wrapText="1"/>
    </xf>
    <xf numFmtId="0" fontId="1" fillId="0" borderId="0" xfId="0" applyFont="1" applyBorder="1" applyAlignment="1">
      <alignment wrapText="1"/>
    </xf>
    <xf numFmtId="0" fontId="3" fillId="0" borderId="0" xfId="0" applyFont="1" applyBorder="1" applyAlignment="1" applyProtection="1">
      <alignment vertical="top" wrapText="1"/>
      <protection locked="0"/>
    </xf>
    <xf numFmtId="0" fontId="12" fillId="0" borderId="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pplyProtection="1">
      <alignment horizontal="center" vertical="center" wrapText="1"/>
      <protection locked="0"/>
    </xf>
    <xf numFmtId="0" fontId="3" fillId="0" borderId="0" xfId="0" applyFont="1" applyBorder="1" applyAlignment="1">
      <alignment horizontal="left" vertical="center" wrapText="1"/>
    </xf>
    <xf numFmtId="0" fontId="4" fillId="0" borderId="0" xfId="0" applyFont="1" applyBorder="1" applyAlignment="1">
      <alignment wrapText="1"/>
    </xf>
    <xf numFmtId="0" fontId="4"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4" fillId="0" borderId="12"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2" xfId="0" applyFont="1" applyBorder="1" applyAlignment="1">
      <alignment horizontal="left" vertical="center" wrapText="1"/>
    </xf>
    <xf numFmtId="4" fontId="3" fillId="0" borderId="12" xfId="0" applyNumberFormat="1" applyFont="1" applyBorder="1" applyAlignment="1" applyProtection="1">
      <alignment horizontal="right" vertical="center"/>
      <protection locked="0"/>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Border="1" applyAlignment="1" applyProtection="1">
      <alignment horizontal="right" vertical="center" wrapText="1"/>
      <protection locked="0"/>
    </xf>
    <xf numFmtId="0" fontId="3" fillId="0" borderId="0" xfId="0" applyFont="1" applyBorder="1" applyAlignment="1">
      <alignment horizontal="right" vertical="center" wrapText="1"/>
    </xf>
    <xf numFmtId="0" fontId="3" fillId="0" borderId="0" xfId="0" applyFont="1" applyBorder="1" applyAlignment="1" applyProtection="1">
      <alignment horizontal="right" wrapText="1"/>
      <protection locked="0"/>
    </xf>
    <xf numFmtId="0" fontId="3" fillId="0" borderId="0" xfId="0" applyFont="1" applyBorder="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Border="1" applyAlignment="1">
      <alignment horizontal="left" vertical="center"/>
    </xf>
    <xf numFmtId="0" fontId="4" fillId="0" borderId="12" xfId="0" applyFont="1" applyBorder="1" applyAlignment="1">
      <alignment horizontal="center" vertical="center"/>
    </xf>
    <xf numFmtId="0" fontId="4" fillId="0" borderId="12" xfId="0" applyFont="1" applyBorder="1" applyAlignment="1" applyProtection="1">
      <alignment horizontal="center" vertical="center"/>
      <protection locked="0"/>
    </xf>
    <xf numFmtId="0" fontId="3" fillId="0" borderId="6" xfId="0" applyFont="1" applyFill="1" applyBorder="1" applyAlignment="1" applyProtection="1">
      <alignment horizontal="left" vertical="center" wrapText="1"/>
    </xf>
    <xf numFmtId="0" fontId="3" fillId="0" borderId="12" xfId="0" applyFont="1" applyFill="1" applyBorder="1" applyAlignment="1" applyProtection="1">
      <alignment horizontal="left" vertical="center" wrapText="1"/>
    </xf>
    <xf numFmtId="0" fontId="3" fillId="0" borderId="12" xfId="0" applyFont="1" applyFill="1" applyBorder="1" applyAlignment="1" applyProtection="1">
      <alignment horizontal="right" vertical="center"/>
    </xf>
    <xf numFmtId="4" fontId="3" fillId="0" borderId="12" xfId="0" applyNumberFormat="1" applyFont="1" applyFill="1" applyBorder="1" applyAlignment="1" applyProtection="1">
      <alignment horizontal="right" vertical="center"/>
      <protection locked="0"/>
    </xf>
    <xf numFmtId="0" fontId="3" fillId="0" borderId="13" xfId="0" applyFont="1" applyFill="1" applyBorder="1" applyAlignment="1" applyProtection="1">
      <alignment horizontal="center" vertical="center"/>
    </xf>
    <xf numFmtId="0" fontId="3" fillId="0" borderId="14" xfId="0" applyFont="1" applyFill="1" applyBorder="1" applyAlignment="1" applyProtection="1">
      <alignment horizontal="left" vertical="center"/>
    </xf>
    <xf numFmtId="4" fontId="3" fillId="0" borderId="7" xfId="0" applyNumberFormat="1" applyFont="1" applyFill="1" applyBorder="1" applyAlignment="1" applyProtection="1">
      <alignment horizontal="right" vertical="center"/>
      <protection locked="0"/>
    </xf>
    <xf numFmtId="0" fontId="3" fillId="0" borderId="0" xfId="0" applyFont="1" applyBorder="1" applyAlignment="1">
      <alignment horizontal="right" vertical="center"/>
    </xf>
    <xf numFmtId="0" fontId="3" fillId="0" borderId="0" xfId="0" applyFont="1" applyBorder="1" applyAlignment="1">
      <alignment horizontal="right"/>
    </xf>
    <xf numFmtId="0" fontId="3" fillId="0" borderId="0" xfId="0" applyFont="1" applyBorder="1" applyAlignment="1" applyProtection="1">
      <alignment horizontal="left" vertical="center" wrapText="1"/>
      <protection locked="0"/>
    </xf>
    <xf numFmtId="0" fontId="4" fillId="0" borderId="0" xfId="0" applyFont="1" applyBorder="1" applyAlignment="1">
      <alignment horizontal="left" vertical="center" wrapText="1"/>
    </xf>
    <xf numFmtId="0" fontId="1" fillId="0" borderId="0" xfId="0" applyFont="1" applyBorder="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3" fillId="0" borderId="7"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protection locked="0"/>
    </xf>
    <xf numFmtId="0" fontId="14" fillId="0" borderId="7" xfId="0" applyFont="1" applyFill="1" applyBorder="1" applyAlignment="1" applyProtection="1">
      <alignment horizontal="left" vertical="center" wrapText="1"/>
    </xf>
    <xf numFmtId="0" fontId="14" fillId="0" borderId="7" xfId="0" applyFont="1" applyFill="1" applyBorder="1" applyAlignment="1" applyProtection="1">
      <alignment vertical="center"/>
    </xf>
    <xf numFmtId="0" fontId="5" fillId="0" borderId="7" xfId="0" applyFont="1" applyFill="1" applyBorder="1" applyAlignment="1" applyProtection="1">
      <alignment vertical="top"/>
      <protection locked="0"/>
    </xf>
    <xf numFmtId="49" fontId="5" fillId="0" borderId="7" xfId="53" applyFont="1">
      <alignment horizontal="left" vertical="center" wrapText="1"/>
    </xf>
    <xf numFmtId="0" fontId="14" fillId="0" borderId="7" xfId="0" applyFont="1" applyFill="1" applyBorder="1" applyAlignment="1" applyProtection="1">
      <alignment vertical="center" wrapText="1"/>
    </xf>
    <xf numFmtId="49" fontId="5" fillId="0" borderId="7" xfId="53" applyFont="1" applyAlignment="1">
      <alignment horizontal="left" vertical="center" wrapText="1"/>
    </xf>
    <xf numFmtId="0" fontId="5" fillId="0" borderId="0" xfId="0" applyFont="1" applyBorder="1" applyAlignment="1">
      <alignment horizontal="left" vertical="center"/>
    </xf>
    <xf numFmtId="0" fontId="5" fillId="0" borderId="7" xfId="0" applyFont="1" applyFill="1" applyBorder="1" applyAlignment="1" applyProtection="1">
      <alignment horizontal="center" vertical="center" wrapText="1"/>
      <protection locked="0"/>
    </xf>
    <xf numFmtId="0" fontId="5" fillId="0" borderId="7"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center" wrapText="1"/>
      <protection locked="0"/>
    </xf>
    <xf numFmtId="0" fontId="15" fillId="0" borderId="7" xfId="0" applyFont="1" applyBorder="1" applyAlignment="1">
      <alignment horizontal="center" vertical="center"/>
    </xf>
    <xf numFmtId="0" fontId="15" fillId="0" borderId="1" xfId="0" applyFont="1" applyBorder="1" applyAlignment="1">
      <alignment horizontal="center" vertical="center" wrapText="1"/>
    </xf>
    <xf numFmtId="4" fontId="3" fillId="0" borderId="7" xfId="0" applyNumberFormat="1" applyFont="1" applyFill="1" applyBorder="1" applyAlignment="1" applyProtection="1">
      <alignment horizontal="right" vertical="center" wrapText="1"/>
      <protection locked="0"/>
    </xf>
    <xf numFmtId="178" fontId="5" fillId="0" borderId="7" xfId="54" applyFont="1">
      <alignment horizontal="right" vertical="center"/>
    </xf>
    <xf numFmtId="0" fontId="1" fillId="0" borderId="0" xfId="0" applyFont="1" applyBorder="1" applyAlignment="1">
      <alignment vertical="top"/>
    </xf>
    <xf numFmtId="0" fontId="14" fillId="0" borderId="2"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left" vertical="center"/>
    </xf>
    <xf numFmtId="0" fontId="5" fillId="0" borderId="4" xfId="0" applyFont="1" applyFill="1" applyBorder="1" applyAlignment="1" applyProtection="1">
      <alignment horizontal="left" vertical="center"/>
    </xf>
    <xf numFmtId="4" fontId="3" fillId="0" borderId="7" xfId="0" applyNumberFormat="1" applyFont="1" applyFill="1" applyBorder="1" applyAlignment="1" applyProtection="1">
      <alignment horizontal="right" vertical="center" wrapText="1"/>
    </xf>
    <xf numFmtId="0" fontId="4" fillId="0" borderId="1"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xf>
    <xf numFmtId="0" fontId="4" fillId="0" borderId="6" xfId="0" applyFont="1" applyFill="1" applyBorder="1" applyAlignment="1" applyProtection="1">
      <alignment horizontal="center" vertical="center"/>
      <protection locked="0"/>
    </xf>
    <xf numFmtId="0" fontId="16" fillId="0" borderId="7" xfId="0" applyFont="1" applyBorder="1" applyAlignment="1">
      <alignment horizontal="center"/>
    </xf>
    <xf numFmtId="0" fontId="5" fillId="0" borderId="7" xfId="0" applyFont="1" applyFill="1" applyBorder="1" applyAlignment="1" applyProtection="1">
      <alignment horizontal="left" vertical="center"/>
    </xf>
    <xf numFmtId="0" fontId="5" fillId="0" borderId="3" xfId="0" applyFont="1" applyFill="1" applyBorder="1" applyAlignment="1" applyProtection="1">
      <alignment horizontal="left" vertical="center"/>
      <protection locked="0"/>
    </xf>
    <xf numFmtId="0" fontId="5" fillId="0" borderId="4" xfId="0" applyFont="1" applyFill="1" applyBorder="1" applyAlignment="1" applyProtection="1">
      <alignment horizontal="left" vertical="center"/>
      <protection locked="0"/>
    </xf>
    <xf numFmtId="0" fontId="15" fillId="0" borderId="7" xfId="0" applyFont="1" applyBorder="1" applyAlignment="1">
      <alignment horizontal="center" vertical="center" wrapText="1"/>
    </xf>
    <xf numFmtId="0" fontId="3" fillId="0" borderId="7" xfId="0" applyFont="1" applyFill="1" applyBorder="1" applyAlignment="1" applyProtection="1">
      <alignment horizontal="right" vertical="center"/>
      <protection locked="0"/>
    </xf>
    <xf numFmtId="0" fontId="1" fillId="0" borderId="0" xfId="0" applyFont="1" applyBorder="1" applyAlignment="1">
      <alignment horizontal="center" wrapText="1"/>
    </xf>
    <xf numFmtId="0" fontId="1" fillId="0" borderId="0" xfId="0" applyFont="1" applyBorder="1" applyAlignment="1">
      <alignment horizontal="right" wrapText="1"/>
    </xf>
    <xf numFmtId="0" fontId="17" fillId="0" borderId="0"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2" xfId="0" applyFont="1" applyBorder="1" applyAlignment="1">
      <alignment horizontal="center" vertical="center" wrapText="1"/>
    </xf>
    <xf numFmtId="4" fontId="3" fillId="0" borderId="7" xfId="0" applyNumberFormat="1" applyFont="1" applyBorder="1" applyAlignment="1">
      <alignment horizontal="right" vertical="center"/>
    </xf>
    <xf numFmtId="4" fontId="3" fillId="0" borderId="2" xfId="0" applyNumberFormat="1"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10"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4" fillId="0" borderId="7" xfId="0" applyNumberFormat="1" applyFont="1" applyBorder="1" applyAlignment="1">
      <alignment horizontal="center" vertical="center"/>
    </xf>
    <xf numFmtId="4" fontId="5" fillId="0" borderId="7" xfId="0" applyNumberFormat="1" applyFont="1" applyFill="1" applyBorder="1" applyAlignment="1" applyProtection="1">
      <alignment horizontal="right" vertical="center" wrapText="1"/>
    </xf>
    <xf numFmtId="0" fontId="3" fillId="0" borderId="7" xfId="0" applyFont="1" applyFill="1" applyBorder="1" applyAlignment="1" applyProtection="1">
      <alignment horizontal="left" vertical="center" wrapText="1" indent="1"/>
    </xf>
    <xf numFmtId="0" fontId="3" fillId="0" borderId="7" xfId="0" applyFont="1" applyFill="1" applyBorder="1" applyAlignment="1" applyProtection="1">
      <alignment horizontal="left" vertical="center" wrapText="1" indent="2"/>
    </xf>
    <xf numFmtId="0" fontId="1" fillId="0" borderId="2" xfId="0" applyFont="1" applyBorder="1" applyAlignment="1">
      <alignment horizontal="center" vertical="center"/>
    </xf>
    <xf numFmtId="0" fontId="1" fillId="0" borderId="4" xfId="0" applyFont="1" applyBorder="1" applyAlignment="1">
      <alignment horizontal="center" vertical="center"/>
    </xf>
    <xf numFmtId="4" fontId="5" fillId="0" borderId="7" xfId="0" applyNumberFormat="1" applyFont="1" applyFill="1" applyBorder="1" applyAlignment="1" applyProtection="1">
      <alignment horizontal="right" vertical="center" wrapText="1"/>
      <protection locked="0"/>
    </xf>
    <xf numFmtId="0" fontId="19" fillId="0" borderId="0" xfId="0" applyFont="1" applyBorder="1" applyAlignment="1">
      <alignment horizontal="center" vertical="center"/>
    </xf>
    <xf numFmtId="0" fontId="2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0" fontId="21" fillId="0" borderId="7" xfId="0" applyFont="1" applyBorder="1" applyAlignment="1">
      <alignment vertical="center"/>
    </xf>
    <xf numFmtId="4" fontId="3" fillId="0" borderId="7" xfId="0" applyNumberFormat="1" applyFont="1" applyFill="1" applyBorder="1" applyAlignment="1" applyProtection="1">
      <alignment vertical="center"/>
    </xf>
    <xf numFmtId="0" fontId="21" fillId="0" borderId="7" xfId="0" applyFont="1" applyFill="1" applyBorder="1" applyAlignment="1" applyProtection="1">
      <alignment horizontal="left" vertical="center"/>
      <protection locked="0"/>
    </xf>
    <xf numFmtId="0" fontId="5" fillId="0" borderId="7" xfId="0" applyFont="1" applyBorder="1" applyAlignment="1">
      <alignment vertical="center"/>
    </xf>
    <xf numFmtId="0" fontId="3" fillId="0" borderId="7" xfId="0" applyFont="1" applyFill="1" applyBorder="1" applyAlignment="1" applyProtection="1">
      <alignment horizontal="left" vertical="center"/>
      <protection locked="0"/>
    </xf>
    <xf numFmtId="0" fontId="3" fillId="0" borderId="7" xfId="0" applyFont="1" applyBorder="1" applyAlignment="1">
      <alignment vertical="center"/>
    </xf>
    <xf numFmtId="0" fontId="5" fillId="0" borderId="7" xfId="0" applyFont="1" applyBorder="1" applyAlignment="1">
      <alignment horizontal="left" vertical="center"/>
    </xf>
    <xf numFmtId="4" fontId="21" fillId="0" borderId="7" xfId="0" applyNumberFormat="1" applyFont="1" applyBorder="1" applyAlignment="1">
      <alignment horizontal="right" vertical="center"/>
    </xf>
    <xf numFmtId="0" fontId="21"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0" fontId="21" fillId="0" borderId="7" xfId="0" applyFont="1" applyFill="1" applyBorder="1" applyAlignment="1" applyProtection="1">
      <alignment vertical="center"/>
    </xf>
    <xf numFmtId="4" fontId="21" fillId="0" borderId="7" xfId="0" applyNumberFormat="1" applyFont="1" applyFill="1" applyBorder="1" applyAlignment="1" applyProtection="1">
      <alignment vertical="center"/>
    </xf>
    <xf numFmtId="0" fontId="21" fillId="0" borderId="7" xfId="0" applyFont="1" applyBorder="1" applyAlignment="1">
      <alignment horizontal="center" vertical="center"/>
    </xf>
    <xf numFmtId="0" fontId="1" fillId="0" borderId="1" xfId="0" applyFont="1" applyBorder="1" applyAlignment="1">
      <alignment horizontal="center" vertical="center" wrapText="1"/>
    </xf>
    <xf numFmtId="0" fontId="3" fillId="0" borderId="7" xfId="0" applyFont="1" applyFill="1" applyBorder="1" applyAlignment="1" applyProtection="1">
      <alignment vertical="center"/>
    </xf>
    <xf numFmtId="0" fontId="12" fillId="0" borderId="0"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6" xfId="0" applyFont="1" applyBorder="1" applyAlignment="1">
      <alignment horizontal="center" vertical="center"/>
    </xf>
    <xf numFmtId="0" fontId="1" fillId="0" borderId="12" xfId="0" applyFont="1" applyBorder="1" applyAlignment="1">
      <alignment horizontal="center" vertical="center"/>
    </xf>
    <xf numFmtId="0" fontId="3" fillId="0" borderId="6" xfId="0" applyFont="1" applyFill="1" applyBorder="1" applyAlignment="1" applyProtection="1">
      <alignment vertical="center" wrapText="1"/>
    </xf>
    <xf numFmtId="0" fontId="3" fillId="0" borderId="12" xfId="0" applyFont="1" applyFill="1" applyBorder="1" applyAlignment="1" applyProtection="1">
      <alignment vertical="center" wrapText="1"/>
    </xf>
    <xf numFmtId="4" fontId="3" fillId="0" borderId="12" xfId="0" applyNumberFormat="1" applyFont="1" applyFill="1" applyBorder="1" applyAlignment="1" applyProtection="1">
      <alignment vertical="center"/>
    </xf>
    <xf numFmtId="4" fontId="3" fillId="0" borderId="12" xfId="0" applyNumberFormat="1" applyFont="1" applyFill="1" applyBorder="1" applyAlignment="1" applyProtection="1">
      <alignment vertical="center"/>
      <protection locked="0"/>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Border="1" applyProtection="1">
      <protection locked="0"/>
    </xf>
    <xf numFmtId="0" fontId="4" fillId="0" borderId="0" xfId="0" applyFont="1" applyBorder="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4" xfId="0" applyFont="1" applyBorder="1" applyAlignment="1" applyProtection="1">
      <alignment horizontal="center" vertical="center"/>
      <protection locked="0"/>
    </xf>
    <xf numFmtId="0" fontId="1" fillId="0" borderId="12" xfId="0" applyFont="1" applyBorder="1" applyAlignment="1">
      <alignment horizontal="center" vertical="center" wrapText="1"/>
    </xf>
    <xf numFmtId="0" fontId="14" fillId="0" borderId="1" xfId="0" applyFont="1" applyBorder="1" applyAlignment="1">
      <alignment horizontal="center" vertical="center" wrapText="1"/>
    </xf>
    <xf numFmtId="0" fontId="1" fillId="0" borderId="1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6" fillId="0" borderId="0" xfId="0" applyFont="1" applyBorder="1" applyAlignment="1">
      <alignment horizontal="center" vertical="top"/>
    </xf>
    <xf numFmtId="49" fontId="5" fillId="0" borderId="7" xfId="53" applyNumberFormat="1" applyFont="1" applyBorder="1">
      <alignment horizontal="left" vertical="center" wrapText="1"/>
    </xf>
    <xf numFmtId="0" fontId="3" fillId="0" borderId="6" xfId="0" applyFont="1" applyBorder="1" applyAlignment="1">
      <alignment horizontal="left" vertical="center"/>
    </xf>
    <xf numFmtId="4" fontId="3" fillId="0" borderId="13" xfId="0" applyNumberFormat="1" applyFont="1" applyFill="1" applyBorder="1" applyAlignment="1" applyProtection="1">
      <alignment horizontal="right" vertical="center"/>
      <protection locked="0"/>
    </xf>
    <xf numFmtId="0" fontId="21" fillId="0" borderId="6" xfId="0" applyFont="1" applyBorder="1" applyAlignment="1">
      <alignment horizontal="center" vertical="center"/>
    </xf>
    <xf numFmtId="4" fontId="21" fillId="0" borderId="13" xfId="0" applyNumberFormat="1" applyFont="1" applyFill="1" applyBorder="1" applyAlignment="1" applyProtection="1">
      <alignment horizontal="right"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178" fontId="21" fillId="0" borderId="7" xfId="0" applyNumberFormat="1" applyFont="1" applyBorder="1" applyAlignment="1">
      <alignment horizontal="right" vertical="center"/>
    </xf>
    <xf numFmtId="0" fontId="5" fillId="0" borderId="6" xfId="0" applyFont="1" applyBorder="1" applyAlignment="1">
      <alignment horizontal="left" vertical="center"/>
    </xf>
    <xf numFmtId="0" fontId="21" fillId="0" borderId="6" xfId="0" applyFont="1" applyBorder="1" applyAlignment="1" applyProtection="1">
      <alignment horizontal="center" vertical="center"/>
      <protection locked="0"/>
    </xf>
    <xf numFmtId="4" fontId="21" fillId="0" borderId="13" xfId="0" applyNumberFormat="1" applyFont="1" applyFill="1" applyBorder="1" applyAlignment="1" applyProtection="1">
      <alignment horizontal="right" vertical="center"/>
      <protection locked="0"/>
    </xf>
    <xf numFmtId="4" fontId="21" fillId="0" borderId="7" xfId="0" applyNumberFormat="1" applyFont="1" applyBorder="1" applyAlignment="1" applyProtection="1">
      <alignment horizontal="righ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8"/>
  <sheetViews>
    <sheetView showZeros="0" workbookViewId="0">
      <pane ySplit="1" topLeftCell="A2" activePane="bottomLeft" state="frozen"/>
      <selection/>
      <selection pane="bottomLeft" activeCell="A4" sqref="A4:B4"/>
    </sheetView>
  </sheetViews>
  <sheetFormatPr defaultColWidth="8" defaultRowHeight="14.25" customHeight="1" outlineLevelCol="3"/>
  <cols>
    <col min="1" max="1" width="39.575" customWidth="1"/>
    <col min="2" max="2" width="46.3166666666667" customWidth="1"/>
    <col min="3" max="3" width="40.425" customWidth="1"/>
    <col min="4" max="4" width="50.175" customWidth="1"/>
  </cols>
  <sheetData>
    <row r="1" customHeight="1" spans="1:4">
      <c r="A1" s="1"/>
      <c r="B1" s="1"/>
      <c r="C1" s="1"/>
      <c r="D1" s="1"/>
    </row>
    <row r="2" ht="12" customHeight="1" spans="4:4">
      <c r="D2" s="108" t="s">
        <v>0</v>
      </c>
    </row>
    <row r="3" ht="36" customHeight="1" spans="1:4">
      <c r="A3" s="46" t="s">
        <v>1</v>
      </c>
      <c r="B3" s="207"/>
      <c r="C3" s="207"/>
      <c r="D3" s="207"/>
    </row>
    <row r="4" ht="21" customHeight="1" spans="1:4">
      <c r="A4" s="97" t="str">
        <f>"单位名称："&amp;"迪庆藏族自治州藏医院"</f>
        <v>单位名称：迪庆藏族自治州藏医院</v>
      </c>
      <c r="B4" s="165"/>
      <c r="C4" s="165"/>
      <c r="D4" s="107" t="s">
        <v>2</v>
      </c>
    </row>
    <row r="5" ht="19.5" customHeight="1" spans="1:4">
      <c r="A5" s="11" t="s">
        <v>3</v>
      </c>
      <c r="B5" s="13"/>
      <c r="C5" s="11" t="s">
        <v>4</v>
      </c>
      <c r="D5" s="13"/>
    </row>
    <row r="6" ht="19.5" customHeight="1" spans="1:4">
      <c r="A6" s="16" t="s">
        <v>5</v>
      </c>
      <c r="B6" s="16" t="s">
        <v>6</v>
      </c>
      <c r="C6" s="16" t="s">
        <v>7</v>
      </c>
      <c r="D6" s="16" t="s">
        <v>6</v>
      </c>
    </row>
    <row r="7" ht="19.5" customHeight="1" spans="1:4">
      <c r="A7" s="19"/>
      <c r="B7" s="19"/>
      <c r="C7" s="19"/>
      <c r="D7" s="19"/>
    </row>
    <row r="8" ht="25.4" customHeight="1" spans="1:4">
      <c r="A8" s="176" t="s">
        <v>8</v>
      </c>
      <c r="B8" s="43">
        <v>33537555.22</v>
      </c>
      <c r="C8" s="208" t="s">
        <v>9</v>
      </c>
      <c r="D8" s="150">
        <v>169110</v>
      </c>
    </row>
    <row r="9" ht="25.4" customHeight="1" spans="1:4">
      <c r="A9" s="176" t="s">
        <v>10</v>
      </c>
      <c r="B9" s="150"/>
      <c r="C9" s="208" t="s">
        <v>11</v>
      </c>
      <c r="D9" s="150"/>
    </row>
    <row r="10" ht="25.4" customHeight="1" spans="1:4">
      <c r="A10" s="176" t="s">
        <v>12</v>
      </c>
      <c r="B10" s="150"/>
      <c r="C10" s="208" t="s">
        <v>13</v>
      </c>
      <c r="D10" s="150"/>
    </row>
    <row r="11" ht="25.4" customHeight="1" spans="1:4">
      <c r="A11" s="176" t="s">
        <v>14</v>
      </c>
      <c r="B11" s="96"/>
      <c r="C11" s="208" t="s">
        <v>15</v>
      </c>
      <c r="D11" s="150"/>
    </row>
    <row r="12" ht="25.4" customHeight="1" spans="1:4">
      <c r="A12" s="176" t="s">
        <v>16</v>
      </c>
      <c r="B12" s="43">
        <v>37077639.63</v>
      </c>
      <c r="C12" s="208" t="s">
        <v>17</v>
      </c>
      <c r="D12" s="150"/>
    </row>
    <row r="13" ht="25.4" customHeight="1" spans="1:4">
      <c r="A13" s="176" t="s">
        <v>18</v>
      </c>
      <c r="B13" s="106">
        <v>34027639.63</v>
      </c>
      <c r="C13" s="208" t="s">
        <v>19</v>
      </c>
      <c r="D13" s="150">
        <v>1100000</v>
      </c>
    </row>
    <row r="14" ht="25.4" customHeight="1" spans="1:4">
      <c r="A14" s="176" t="s">
        <v>20</v>
      </c>
      <c r="B14" s="96"/>
      <c r="C14" s="208" t="s">
        <v>21</v>
      </c>
      <c r="D14" s="150"/>
    </row>
    <row r="15" ht="25.4" customHeight="1" spans="1:4">
      <c r="A15" s="176" t="s">
        <v>22</v>
      </c>
      <c r="B15" s="96"/>
      <c r="C15" s="208" t="s">
        <v>23</v>
      </c>
      <c r="D15" s="150">
        <v>6344418.27</v>
      </c>
    </row>
    <row r="16" ht="25.4" customHeight="1" spans="1:4">
      <c r="A16" s="209" t="s">
        <v>24</v>
      </c>
      <c r="B16" s="96"/>
      <c r="C16" s="208" t="s">
        <v>25</v>
      </c>
      <c r="D16" s="150">
        <v>67408141.51</v>
      </c>
    </row>
    <row r="17" ht="25.4" customHeight="1" spans="1:4">
      <c r="A17" s="209" t="s">
        <v>26</v>
      </c>
      <c r="B17" s="210">
        <v>3050000</v>
      </c>
      <c r="C17" s="208" t="s">
        <v>27</v>
      </c>
      <c r="D17" s="150"/>
    </row>
    <row r="18" ht="25.4" customHeight="1" spans="1:4">
      <c r="A18" s="209"/>
      <c r="B18" s="210"/>
      <c r="C18" s="208" t="s">
        <v>28</v>
      </c>
      <c r="D18" s="150"/>
    </row>
    <row r="19" ht="25.4" customHeight="1" spans="1:4">
      <c r="A19" s="209"/>
      <c r="B19" s="210"/>
      <c r="C19" s="208" t="s">
        <v>29</v>
      </c>
      <c r="D19" s="150">
        <v>318600</v>
      </c>
    </row>
    <row r="20" ht="25.4" customHeight="1" spans="1:4">
      <c r="A20" s="209"/>
      <c r="B20" s="210"/>
      <c r="C20" s="208" t="s">
        <v>30</v>
      </c>
      <c r="D20" s="150"/>
    </row>
    <row r="21" ht="25.4" customHeight="1" spans="1:4">
      <c r="A21" s="209"/>
      <c r="B21" s="210"/>
      <c r="C21" s="208" t="s">
        <v>31</v>
      </c>
      <c r="D21" s="150"/>
    </row>
    <row r="22" ht="25.4" customHeight="1" spans="1:4">
      <c r="A22" s="209"/>
      <c r="B22" s="210"/>
      <c r="C22" s="208" t="s">
        <v>32</v>
      </c>
      <c r="D22" s="150"/>
    </row>
    <row r="23" ht="25.4" customHeight="1" spans="1:4">
      <c r="A23" s="209"/>
      <c r="B23" s="210"/>
      <c r="C23" s="208" t="s">
        <v>33</v>
      </c>
      <c r="D23" s="150"/>
    </row>
    <row r="24" ht="25.4" customHeight="1" spans="1:4">
      <c r="A24" s="209"/>
      <c r="B24" s="210"/>
      <c r="C24" s="208" t="s">
        <v>34</v>
      </c>
      <c r="D24" s="150"/>
    </row>
    <row r="25" ht="25.4" customHeight="1" spans="1:4">
      <c r="A25" s="209"/>
      <c r="B25" s="210"/>
      <c r="C25" s="208" t="s">
        <v>35</v>
      </c>
      <c r="D25" s="150"/>
    </row>
    <row r="26" ht="25.4" customHeight="1" spans="1:4">
      <c r="A26" s="209"/>
      <c r="B26" s="210"/>
      <c r="C26" s="208" t="s">
        <v>36</v>
      </c>
      <c r="D26" s="150">
        <v>3356799.7</v>
      </c>
    </row>
    <row r="27" ht="25.4" customHeight="1" spans="1:4">
      <c r="A27" s="209"/>
      <c r="B27" s="210"/>
      <c r="C27" s="208" t="s">
        <v>37</v>
      </c>
      <c r="D27" s="150"/>
    </row>
    <row r="28" ht="25.4" customHeight="1" spans="1:4">
      <c r="A28" s="209"/>
      <c r="B28" s="210"/>
      <c r="C28" s="208" t="s">
        <v>38</v>
      </c>
      <c r="D28" s="150"/>
    </row>
    <row r="29" ht="25.4" customHeight="1" spans="1:4">
      <c r="A29" s="209"/>
      <c r="B29" s="210"/>
      <c r="C29" s="208" t="s">
        <v>39</v>
      </c>
      <c r="D29" s="150"/>
    </row>
    <row r="30" ht="25.4" customHeight="1" spans="1:4">
      <c r="A30" s="209"/>
      <c r="B30" s="210"/>
      <c r="C30" s="208" t="s">
        <v>40</v>
      </c>
      <c r="D30" s="150"/>
    </row>
    <row r="31" ht="25.4" customHeight="1" spans="1:4">
      <c r="A31" s="209"/>
      <c r="B31" s="210"/>
      <c r="C31" s="208" t="s">
        <v>41</v>
      </c>
      <c r="D31" s="150"/>
    </row>
    <row r="32" ht="25.4" customHeight="1" spans="1:4">
      <c r="A32" s="209"/>
      <c r="B32" s="210"/>
      <c r="C32" s="208" t="s">
        <v>42</v>
      </c>
      <c r="D32" s="150"/>
    </row>
    <row r="33" ht="25.4" customHeight="1" spans="1:4">
      <c r="A33" s="209"/>
      <c r="B33" s="210"/>
      <c r="C33" s="208" t="s">
        <v>43</v>
      </c>
      <c r="D33" s="150"/>
    </row>
    <row r="34" ht="25.4" customHeight="1" spans="1:4">
      <c r="A34" s="211" t="s">
        <v>44</v>
      </c>
      <c r="B34" s="212">
        <v>70615194.85</v>
      </c>
      <c r="C34" s="179" t="s">
        <v>45</v>
      </c>
      <c r="D34" s="174">
        <v>78697069.48</v>
      </c>
    </row>
    <row r="35" ht="25.4" customHeight="1" spans="1:4">
      <c r="A35" s="213" t="s">
        <v>46</v>
      </c>
      <c r="B35" s="129">
        <v>8081874.63</v>
      </c>
      <c r="C35" s="214" t="s">
        <v>47</v>
      </c>
      <c r="D35" s="215"/>
    </row>
    <row r="36" ht="25.4" customHeight="1" spans="1:4">
      <c r="A36" s="216" t="s">
        <v>48</v>
      </c>
      <c r="B36" s="129">
        <v>8081874.63</v>
      </c>
      <c r="C36" s="173" t="s">
        <v>48</v>
      </c>
      <c r="D36" s="96"/>
    </row>
    <row r="37" ht="25.4" customHeight="1" spans="1:4">
      <c r="A37" s="216" t="s">
        <v>49</v>
      </c>
      <c r="B37" s="150"/>
      <c r="C37" s="173" t="s">
        <v>50</v>
      </c>
      <c r="D37" s="96"/>
    </row>
    <row r="38" ht="25.4" customHeight="1" spans="1:4">
      <c r="A38" s="217" t="s">
        <v>51</v>
      </c>
      <c r="B38" s="218">
        <v>78697069.48</v>
      </c>
      <c r="C38" s="179" t="s">
        <v>52</v>
      </c>
      <c r="D38" s="219">
        <v>78697069.48</v>
      </c>
    </row>
  </sheetData>
  <mergeCells count="8">
    <mergeCell ref="A3:D3"/>
    <mergeCell ref="A4:B4"/>
    <mergeCell ref="A5:B5"/>
    <mergeCell ref="C5:D5"/>
    <mergeCell ref="A6:A7"/>
    <mergeCell ref="B6:B7"/>
    <mergeCell ref="C6:C7"/>
    <mergeCell ref="D6:D7"/>
  </mergeCells>
  <pageMargins left="0.75" right="0.75" top="1" bottom="1" header="0.5" footer="0.5"/>
  <pageSetup paperSize="9" scale="7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pane ySplit="1" topLeftCell="A2" activePane="bottomLeft" state="frozen"/>
      <selection/>
      <selection pane="bottomLeft" activeCell="A4" sqref="A4"/>
    </sheetView>
  </sheetViews>
  <sheetFormatPr defaultColWidth="9.14166666666667" defaultRowHeight="14.25" customHeight="1" outlineLevelCol="5"/>
  <cols>
    <col min="1" max="1" width="29.025" customWidth="1"/>
    <col min="2" max="2" width="28.6" customWidth="1"/>
    <col min="3" max="3" width="31.6" customWidth="1"/>
    <col min="4" max="6" width="33.45" customWidth="1"/>
  </cols>
  <sheetData>
    <row r="1" customHeight="1" spans="1:6">
      <c r="A1" s="1"/>
      <c r="B1" s="1"/>
      <c r="C1" s="1"/>
      <c r="D1" s="1"/>
      <c r="E1" s="1"/>
      <c r="F1" s="1"/>
    </row>
    <row r="2" ht="15.75" customHeight="1" spans="6:6">
      <c r="F2" s="56" t="s">
        <v>426</v>
      </c>
    </row>
    <row r="3" ht="28.5" customHeight="1" spans="1:6">
      <c r="A3" s="28" t="s">
        <v>427</v>
      </c>
      <c r="B3" s="28"/>
      <c r="C3" s="28"/>
      <c r="D3" s="28"/>
      <c r="E3" s="28"/>
      <c r="F3" s="28"/>
    </row>
    <row r="4" ht="15" customHeight="1" spans="1:6">
      <c r="A4" s="109" t="str">
        <f>"单位名称："&amp;"迪庆藏族自治州藏医院"</f>
        <v>单位名称：迪庆藏族自治州藏医院</v>
      </c>
      <c r="B4" s="110"/>
      <c r="C4" s="110"/>
      <c r="D4" s="72"/>
      <c r="E4" s="72"/>
      <c r="F4" s="111" t="s">
        <v>2</v>
      </c>
    </row>
    <row r="5" ht="18.75" customHeight="1" spans="1:6">
      <c r="A5" s="10" t="s">
        <v>203</v>
      </c>
      <c r="B5" s="10" t="s">
        <v>75</v>
      </c>
      <c r="C5" s="10" t="s">
        <v>76</v>
      </c>
      <c r="D5" s="16" t="s">
        <v>428</v>
      </c>
      <c r="E5" s="62"/>
      <c r="F5" s="62"/>
    </row>
    <row r="6" ht="30" customHeight="1" spans="1:6">
      <c r="A6" s="19"/>
      <c r="B6" s="19"/>
      <c r="C6" s="19"/>
      <c r="D6" s="16" t="s">
        <v>57</v>
      </c>
      <c r="E6" s="62" t="s">
        <v>84</v>
      </c>
      <c r="F6" s="62" t="s">
        <v>85</v>
      </c>
    </row>
    <row r="7" ht="16.5" customHeight="1" spans="1:6">
      <c r="A7" s="62">
        <v>1</v>
      </c>
      <c r="B7" s="62">
        <v>2</v>
      </c>
      <c r="C7" s="62">
        <v>3</v>
      </c>
      <c r="D7" s="62">
        <v>4</v>
      </c>
      <c r="E7" s="62">
        <v>5</v>
      </c>
      <c r="F7" s="62">
        <v>6</v>
      </c>
    </row>
    <row r="8" ht="20.25" customHeight="1" spans="1:6">
      <c r="A8" s="30"/>
      <c r="B8" s="43"/>
      <c r="C8" s="30"/>
      <c r="D8" s="24"/>
      <c r="E8" s="24"/>
      <c r="F8" s="24"/>
    </row>
    <row r="9" ht="17.25" customHeight="1" spans="1:6">
      <c r="A9" s="112" t="s">
        <v>121</v>
      </c>
      <c r="B9" s="113"/>
      <c r="C9" s="113" t="s">
        <v>121</v>
      </c>
      <c r="D9" s="24"/>
      <c r="E9" s="24"/>
      <c r="F9" s="24"/>
    </row>
    <row r="10" customHeight="1" spans="1:1">
      <c r="A10" t="s">
        <v>200</v>
      </c>
    </row>
  </sheetData>
  <mergeCells count="6">
    <mergeCell ref="A3:F3"/>
    <mergeCell ref="D5:F5"/>
    <mergeCell ref="A9:C9"/>
    <mergeCell ref="A5:A6"/>
    <mergeCell ref="B5:B6"/>
    <mergeCell ref="C5:C6"/>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8"/>
  <sheetViews>
    <sheetView showZeros="0" workbookViewId="0">
      <pane ySplit="1" topLeftCell="A2" activePane="bottomLeft" state="frozen"/>
      <selection/>
      <selection pane="bottomLeft" activeCell="A4" sqref="A4:F4"/>
    </sheetView>
  </sheetViews>
  <sheetFormatPr defaultColWidth="9.14166666666667" defaultRowHeight="14.25" customHeight="1"/>
  <cols>
    <col min="1" max="1" width="39.1416666666667" customWidth="1"/>
    <col min="2" max="2" width="21.7166666666667" customWidth="1"/>
    <col min="3" max="3" width="35.275" customWidth="1"/>
    <col min="4" max="4" width="7.71666666666667" customWidth="1"/>
    <col min="5" max="5" width="10.275" customWidth="1"/>
    <col min="6" max="11" width="14.7416666666667" customWidth="1"/>
    <col min="12" max="16" width="12.575" customWidth="1"/>
    <col min="17" max="17" width="10.425" customWidth="1"/>
  </cols>
  <sheetData>
    <row r="1" customHeight="1" spans="1:17">
      <c r="A1" s="1"/>
      <c r="B1" s="1"/>
      <c r="C1" s="1"/>
      <c r="D1" s="1"/>
      <c r="E1" s="1"/>
      <c r="F1" s="1"/>
      <c r="G1" s="1"/>
      <c r="H1" s="1"/>
      <c r="I1" s="1"/>
      <c r="J1" s="1"/>
      <c r="K1" s="1"/>
      <c r="L1" s="1"/>
      <c r="M1" s="1"/>
      <c r="N1" s="1"/>
      <c r="O1" s="1"/>
      <c r="P1" s="1"/>
      <c r="Q1" s="1"/>
    </row>
    <row r="2" ht="13.5" customHeight="1" spans="15:17">
      <c r="O2" s="55"/>
      <c r="P2" s="55"/>
      <c r="Q2" s="107" t="s">
        <v>429</v>
      </c>
    </row>
    <row r="3" ht="27.75" customHeight="1" spans="1:17">
      <c r="A3" s="68" t="s">
        <v>430</v>
      </c>
      <c r="B3" s="28"/>
      <c r="C3" s="28"/>
      <c r="D3" s="28"/>
      <c r="E3" s="28"/>
      <c r="F3" s="28"/>
      <c r="G3" s="28"/>
      <c r="H3" s="28"/>
      <c r="I3" s="28"/>
      <c r="J3" s="28"/>
      <c r="K3" s="47"/>
      <c r="L3" s="28"/>
      <c r="M3" s="28"/>
      <c r="N3" s="28"/>
      <c r="O3" s="47"/>
      <c r="P3" s="47"/>
      <c r="Q3" s="28"/>
    </row>
    <row r="4" ht="18.75" customHeight="1" spans="1:17">
      <c r="A4" s="97" t="str">
        <f>"单位名称："&amp;"迪庆藏族自治州藏医院"</f>
        <v>单位名称：迪庆藏族自治州藏医院</v>
      </c>
      <c r="B4" s="7"/>
      <c r="C4" s="7"/>
      <c r="D4" s="7"/>
      <c r="E4" s="7"/>
      <c r="F4" s="7"/>
      <c r="G4" s="7"/>
      <c r="H4" s="7"/>
      <c r="I4" s="7"/>
      <c r="J4" s="7"/>
      <c r="O4" s="59"/>
      <c r="P4" s="59"/>
      <c r="Q4" s="108" t="s">
        <v>193</v>
      </c>
    </row>
    <row r="5" ht="15.75" customHeight="1" spans="1:17">
      <c r="A5" s="10" t="s">
        <v>431</v>
      </c>
      <c r="B5" s="73" t="s">
        <v>432</v>
      </c>
      <c r="C5" s="73" t="s">
        <v>433</v>
      </c>
      <c r="D5" s="73" t="s">
        <v>434</v>
      </c>
      <c r="E5" s="73" t="s">
        <v>435</v>
      </c>
      <c r="F5" s="73" t="s">
        <v>436</v>
      </c>
      <c r="G5" s="74" t="s">
        <v>210</v>
      </c>
      <c r="H5" s="74"/>
      <c r="I5" s="74"/>
      <c r="J5" s="74"/>
      <c r="K5" s="75"/>
      <c r="L5" s="74"/>
      <c r="M5" s="74"/>
      <c r="N5" s="74"/>
      <c r="O5" s="90"/>
      <c r="P5" s="75"/>
      <c r="Q5" s="91"/>
    </row>
    <row r="6" ht="17.25" customHeight="1" spans="1:17">
      <c r="A6" s="15"/>
      <c r="B6" s="76"/>
      <c r="C6" s="76"/>
      <c r="D6" s="76"/>
      <c r="E6" s="76"/>
      <c r="F6" s="76"/>
      <c r="G6" s="76" t="s">
        <v>57</v>
      </c>
      <c r="H6" s="76" t="s">
        <v>60</v>
      </c>
      <c r="I6" s="76" t="s">
        <v>437</v>
      </c>
      <c r="J6" s="76" t="s">
        <v>438</v>
      </c>
      <c r="K6" s="77" t="s">
        <v>439</v>
      </c>
      <c r="L6" s="92" t="s">
        <v>440</v>
      </c>
      <c r="M6" s="92"/>
      <c r="N6" s="92"/>
      <c r="O6" s="93"/>
      <c r="P6" s="94"/>
      <c r="Q6" s="78"/>
    </row>
    <row r="7" ht="54" customHeight="1" spans="1:17">
      <c r="A7" s="18"/>
      <c r="B7" s="78"/>
      <c r="C7" s="78"/>
      <c r="D7" s="78"/>
      <c r="E7" s="78"/>
      <c r="F7" s="78"/>
      <c r="G7" s="78"/>
      <c r="H7" s="78" t="s">
        <v>59</v>
      </c>
      <c r="I7" s="78"/>
      <c r="J7" s="78"/>
      <c r="K7" s="79"/>
      <c r="L7" s="78" t="s">
        <v>59</v>
      </c>
      <c r="M7" s="78" t="s">
        <v>70</v>
      </c>
      <c r="N7" s="78" t="s">
        <v>217</v>
      </c>
      <c r="O7" s="95" t="s">
        <v>66</v>
      </c>
      <c r="P7" s="79" t="s">
        <v>67</v>
      </c>
      <c r="Q7" s="78" t="s">
        <v>68</v>
      </c>
    </row>
    <row r="8" ht="15" customHeight="1" spans="1:17">
      <c r="A8" s="19">
        <v>1</v>
      </c>
      <c r="B8" s="21">
        <v>2</v>
      </c>
      <c r="C8" s="98">
        <v>3</v>
      </c>
      <c r="D8" s="98">
        <v>4</v>
      </c>
      <c r="E8" s="98">
        <v>5</v>
      </c>
      <c r="F8" s="98">
        <v>6</v>
      </c>
      <c r="G8" s="99">
        <v>7</v>
      </c>
      <c r="H8" s="99">
        <v>8</v>
      </c>
      <c r="I8" s="99">
        <v>9</v>
      </c>
      <c r="J8" s="99">
        <v>10</v>
      </c>
      <c r="K8" s="99">
        <v>11</v>
      </c>
      <c r="L8" s="99">
        <v>12</v>
      </c>
      <c r="M8" s="99">
        <v>13</v>
      </c>
      <c r="N8" s="99">
        <v>14</v>
      </c>
      <c r="O8" s="99">
        <v>15</v>
      </c>
      <c r="P8" s="99">
        <v>16</v>
      </c>
      <c r="Q8" s="99">
        <v>17</v>
      </c>
    </row>
    <row r="9" ht="21" customHeight="1" spans="1:17">
      <c r="A9" s="100" t="str">
        <f>"    "&amp;"迪庆州藏医院保洁服务外包经费"</f>
        <v>    迪庆州藏医院保洁服务外包经费</v>
      </c>
      <c r="B9" s="101" t="s">
        <v>309</v>
      </c>
      <c r="C9" s="101" t="s">
        <v>441</v>
      </c>
      <c r="D9" s="101" t="s">
        <v>442</v>
      </c>
      <c r="E9" s="102">
        <v>1</v>
      </c>
      <c r="F9" s="103">
        <v>446000</v>
      </c>
      <c r="G9" s="103">
        <v>446000</v>
      </c>
      <c r="H9" s="103"/>
      <c r="I9" s="103"/>
      <c r="J9" s="103"/>
      <c r="K9" s="103"/>
      <c r="L9" s="103">
        <v>446000</v>
      </c>
      <c r="M9" s="103">
        <v>446000</v>
      </c>
      <c r="N9" s="103"/>
      <c r="O9" s="106"/>
      <c r="P9" s="103"/>
      <c r="Q9" s="103"/>
    </row>
    <row r="10" ht="21" customHeight="1" spans="1:17">
      <c r="A10" s="100" t="str">
        <f t="shared" ref="A10:A12" si="0">"    "&amp;"公务用车运行经费"</f>
        <v>    公务用车运行经费</v>
      </c>
      <c r="B10" s="101" t="s">
        <v>443</v>
      </c>
      <c r="C10" s="101" t="s">
        <v>444</v>
      </c>
      <c r="D10" s="101" t="s">
        <v>442</v>
      </c>
      <c r="E10" s="102">
        <v>1</v>
      </c>
      <c r="F10" s="103"/>
      <c r="G10" s="103">
        <v>40000</v>
      </c>
      <c r="H10" s="103"/>
      <c r="I10" s="103"/>
      <c r="J10" s="103"/>
      <c r="K10" s="103"/>
      <c r="L10" s="103">
        <v>40000</v>
      </c>
      <c r="M10" s="103">
        <v>40000</v>
      </c>
      <c r="N10" s="103"/>
      <c r="O10" s="106"/>
      <c r="P10" s="103"/>
      <c r="Q10" s="103"/>
    </row>
    <row r="11" customHeight="1" spans="1:17">
      <c r="A11" s="100" t="str">
        <f t="shared" si="0"/>
        <v>    公务用车运行经费</v>
      </c>
      <c r="B11" s="101" t="s">
        <v>445</v>
      </c>
      <c r="C11" s="101" t="s">
        <v>446</v>
      </c>
      <c r="D11" s="101" t="s">
        <v>447</v>
      </c>
      <c r="E11" s="102">
        <v>1</v>
      </c>
      <c r="F11" s="103"/>
      <c r="G11" s="103">
        <v>30000</v>
      </c>
      <c r="H11" s="103"/>
      <c r="I11" s="103"/>
      <c r="J11" s="103"/>
      <c r="K11" s="103"/>
      <c r="L11" s="103">
        <v>30000</v>
      </c>
      <c r="M11" s="103">
        <v>30000</v>
      </c>
      <c r="N11" s="103"/>
      <c r="O11" s="106"/>
      <c r="P11" s="103"/>
      <c r="Q11" s="103"/>
    </row>
    <row r="12" customHeight="1" spans="1:17">
      <c r="A12" s="100" t="str">
        <f t="shared" si="0"/>
        <v>    公务用车运行经费</v>
      </c>
      <c r="B12" s="101" t="s">
        <v>448</v>
      </c>
      <c r="C12" s="101" t="s">
        <v>449</v>
      </c>
      <c r="D12" s="101" t="s">
        <v>447</v>
      </c>
      <c r="E12" s="102">
        <v>1</v>
      </c>
      <c r="F12" s="103"/>
      <c r="G12" s="103">
        <v>28000</v>
      </c>
      <c r="H12" s="103"/>
      <c r="I12" s="103"/>
      <c r="J12" s="103"/>
      <c r="K12" s="103"/>
      <c r="L12" s="103">
        <v>28000</v>
      </c>
      <c r="M12" s="103">
        <v>28000</v>
      </c>
      <c r="N12" s="103"/>
      <c r="O12" s="106"/>
      <c r="P12" s="103"/>
      <c r="Q12" s="103"/>
    </row>
    <row r="13" customHeight="1" spans="1:17">
      <c r="A13" s="100" t="str">
        <f t="shared" ref="A13:A17" si="1">"    "&amp;"包装材料等采购经费"</f>
        <v>    包装材料等采购经费</v>
      </c>
      <c r="B13" s="101" t="s">
        <v>450</v>
      </c>
      <c r="C13" s="101" t="s">
        <v>451</v>
      </c>
      <c r="D13" s="101" t="s">
        <v>452</v>
      </c>
      <c r="E13" s="102">
        <v>1</v>
      </c>
      <c r="F13" s="103">
        <v>268300</v>
      </c>
      <c r="G13" s="103">
        <v>268300</v>
      </c>
      <c r="H13" s="103"/>
      <c r="I13" s="103"/>
      <c r="J13" s="103"/>
      <c r="K13" s="103"/>
      <c r="L13" s="103">
        <v>268300</v>
      </c>
      <c r="M13" s="103">
        <v>268300</v>
      </c>
      <c r="N13" s="103"/>
      <c r="O13" s="106"/>
      <c r="P13" s="103"/>
      <c r="Q13" s="103"/>
    </row>
    <row r="14" customHeight="1" spans="1:17">
      <c r="A14" s="100" t="str">
        <f t="shared" si="1"/>
        <v>    包装材料等采购经费</v>
      </c>
      <c r="B14" s="101" t="s">
        <v>453</v>
      </c>
      <c r="C14" s="101" t="s">
        <v>454</v>
      </c>
      <c r="D14" s="101" t="s">
        <v>452</v>
      </c>
      <c r="E14" s="102">
        <v>1</v>
      </c>
      <c r="F14" s="103">
        <v>1407900</v>
      </c>
      <c r="G14" s="103">
        <v>1407900</v>
      </c>
      <c r="H14" s="103"/>
      <c r="I14" s="103"/>
      <c r="J14" s="103"/>
      <c r="K14" s="103"/>
      <c r="L14" s="103">
        <v>1407900</v>
      </c>
      <c r="M14" s="103">
        <v>1407900</v>
      </c>
      <c r="N14" s="103"/>
      <c r="O14" s="106"/>
      <c r="P14" s="103"/>
      <c r="Q14" s="103"/>
    </row>
    <row r="15" customHeight="1" spans="1:17">
      <c r="A15" s="100" t="str">
        <f t="shared" si="1"/>
        <v>    包装材料等采购经费</v>
      </c>
      <c r="B15" s="101" t="s">
        <v>455</v>
      </c>
      <c r="C15" s="101" t="s">
        <v>456</v>
      </c>
      <c r="D15" s="101" t="s">
        <v>452</v>
      </c>
      <c r="E15" s="102">
        <v>1</v>
      </c>
      <c r="F15" s="103">
        <v>115750</v>
      </c>
      <c r="G15" s="103">
        <v>115750</v>
      </c>
      <c r="H15" s="103"/>
      <c r="I15" s="103"/>
      <c r="J15" s="103"/>
      <c r="K15" s="103"/>
      <c r="L15" s="103">
        <v>115750</v>
      </c>
      <c r="M15" s="103">
        <v>115750</v>
      </c>
      <c r="N15" s="103"/>
      <c r="O15" s="106"/>
      <c r="P15" s="103"/>
      <c r="Q15" s="103"/>
    </row>
    <row r="16" customHeight="1" spans="1:17">
      <c r="A16" s="100" t="str">
        <f t="shared" si="1"/>
        <v>    包装材料等采购经费</v>
      </c>
      <c r="B16" s="101" t="s">
        <v>457</v>
      </c>
      <c r="C16" s="101" t="s">
        <v>458</v>
      </c>
      <c r="D16" s="101" t="s">
        <v>452</v>
      </c>
      <c r="E16" s="102">
        <v>1</v>
      </c>
      <c r="F16" s="103">
        <v>769900</v>
      </c>
      <c r="G16" s="103">
        <v>769900</v>
      </c>
      <c r="H16" s="103"/>
      <c r="I16" s="103"/>
      <c r="J16" s="103"/>
      <c r="K16" s="103"/>
      <c r="L16" s="103">
        <v>769900</v>
      </c>
      <c r="M16" s="103">
        <v>769900</v>
      </c>
      <c r="N16" s="103"/>
      <c r="O16" s="106"/>
      <c r="P16" s="103"/>
      <c r="Q16" s="103"/>
    </row>
    <row r="17" customHeight="1" spans="1:17">
      <c r="A17" s="100" t="str">
        <f t="shared" si="1"/>
        <v>    包装材料等采购经费</v>
      </c>
      <c r="B17" s="101" t="s">
        <v>459</v>
      </c>
      <c r="C17" s="101" t="s">
        <v>460</v>
      </c>
      <c r="D17" s="101" t="s">
        <v>452</v>
      </c>
      <c r="E17" s="102">
        <v>1</v>
      </c>
      <c r="F17" s="103">
        <v>150000</v>
      </c>
      <c r="G17" s="103">
        <v>150000</v>
      </c>
      <c r="H17" s="103"/>
      <c r="I17" s="103"/>
      <c r="J17" s="103"/>
      <c r="K17" s="103"/>
      <c r="L17" s="103">
        <v>150000</v>
      </c>
      <c r="M17" s="103">
        <v>150000</v>
      </c>
      <c r="N17" s="103"/>
      <c r="O17" s="106"/>
      <c r="P17" s="103"/>
      <c r="Q17" s="103"/>
    </row>
    <row r="18" customHeight="1" spans="1:17">
      <c r="A18" s="104" t="s">
        <v>121</v>
      </c>
      <c r="B18" s="105"/>
      <c r="C18" s="105"/>
      <c r="D18" s="105"/>
      <c r="E18" s="102"/>
      <c r="F18" s="103">
        <v>3157850</v>
      </c>
      <c r="G18" s="103">
        <v>3255850</v>
      </c>
      <c r="H18" s="103"/>
      <c r="I18" s="103"/>
      <c r="J18" s="103"/>
      <c r="K18" s="103"/>
      <c r="L18" s="103">
        <v>3255850</v>
      </c>
      <c r="M18" s="103">
        <v>3255850</v>
      </c>
      <c r="N18" s="103"/>
      <c r="O18" s="106"/>
      <c r="P18" s="103"/>
      <c r="Q18" s="103"/>
    </row>
  </sheetData>
  <mergeCells count="16">
    <mergeCell ref="A3:Q3"/>
    <mergeCell ref="A4:F4"/>
    <mergeCell ref="G5:Q5"/>
    <mergeCell ref="L6:Q6"/>
    <mergeCell ref="A18:E18"/>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2"/>
  <sheetViews>
    <sheetView showZeros="0" workbookViewId="0">
      <pane ySplit="1" topLeftCell="A2" activePane="bottomLeft" state="frozen"/>
      <selection/>
      <selection pane="bottomLeft" activeCell="A4" sqref="A4:C4"/>
    </sheetView>
  </sheetViews>
  <sheetFormatPr defaultColWidth="9.14166666666667" defaultRowHeight="14.25" customHeight="1"/>
  <cols>
    <col min="1" max="1" width="31.425" customWidth="1"/>
    <col min="2" max="2" width="21.7166666666667" customWidth="1"/>
    <col min="3" max="3" width="26.7166666666667" customWidth="1"/>
    <col min="4" max="14" width="16.6" customWidth="1"/>
  </cols>
  <sheetData>
    <row r="1" customHeight="1" spans="1:14">
      <c r="A1" s="1"/>
      <c r="B1" s="1"/>
      <c r="C1" s="1"/>
      <c r="D1" s="1"/>
      <c r="E1" s="1"/>
      <c r="F1" s="1"/>
      <c r="G1" s="1"/>
      <c r="H1" s="1"/>
      <c r="I1" s="1"/>
      <c r="J1" s="1"/>
      <c r="K1" s="1"/>
      <c r="L1" s="1"/>
      <c r="M1" s="1"/>
      <c r="N1" s="1"/>
    </row>
    <row r="2" ht="13.5" customHeight="1" spans="1:14">
      <c r="A2" s="66"/>
      <c r="B2" s="66"/>
      <c r="C2" s="66"/>
      <c r="D2" s="66"/>
      <c r="E2" s="66"/>
      <c r="F2" s="66"/>
      <c r="G2" s="66"/>
      <c r="H2" s="67"/>
      <c r="I2" s="66"/>
      <c r="J2" s="66"/>
      <c r="K2" s="66"/>
      <c r="L2" s="55"/>
      <c r="M2" s="86"/>
      <c r="N2" s="87" t="s">
        <v>461</v>
      </c>
    </row>
    <row r="3" ht="27.75" customHeight="1" spans="1:14">
      <c r="A3" s="68" t="s">
        <v>462</v>
      </c>
      <c r="B3" s="69"/>
      <c r="C3" s="69"/>
      <c r="D3" s="69"/>
      <c r="E3" s="69"/>
      <c r="F3" s="69"/>
      <c r="G3" s="69"/>
      <c r="H3" s="70"/>
      <c r="I3" s="69"/>
      <c r="J3" s="69"/>
      <c r="K3" s="69"/>
      <c r="L3" s="47"/>
      <c r="M3" s="70"/>
      <c r="N3" s="69"/>
    </row>
    <row r="4" ht="18.75" customHeight="1" spans="1:14">
      <c r="A4" s="71" t="str">
        <f>"单位名称："&amp;"迪庆藏族自治州藏医院"</f>
        <v>单位名称：迪庆藏族自治州藏医院</v>
      </c>
      <c r="B4" s="72"/>
      <c r="C4" s="72"/>
      <c r="D4" s="72"/>
      <c r="E4" s="72"/>
      <c r="F4" s="72"/>
      <c r="G4" s="72"/>
      <c r="H4" s="67"/>
      <c r="I4" s="66"/>
      <c r="J4" s="66"/>
      <c r="K4" s="66"/>
      <c r="L4" s="59"/>
      <c r="M4" s="88"/>
      <c r="N4" s="89" t="s">
        <v>193</v>
      </c>
    </row>
    <row r="5" ht="15.75" customHeight="1" spans="1:14">
      <c r="A5" s="10" t="s">
        <v>431</v>
      </c>
      <c r="B5" s="73" t="s">
        <v>463</v>
      </c>
      <c r="C5" s="73" t="s">
        <v>464</v>
      </c>
      <c r="D5" s="74" t="s">
        <v>210</v>
      </c>
      <c r="E5" s="74"/>
      <c r="F5" s="74"/>
      <c r="G5" s="74"/>
      <c r="H5" s="75"/>
      <c r="I5" s="74"/>
      <c r="J5" s="74"/>
      <c r="K5" s="74"/>
      <c r="L5" s="90"/>
      <c r="M5" s="75"/>
      <c r="N5" s="91"/>
    </row>
    <row r="6" ht="17.25" customHeight="1" spans="1:14">
      <c r="A6" s="15"/>
      <c r="B6" s="76"/>
      <c r="C6" s="76"/>
      <c r="D6" s="76" t="s">
        <v>57</v>
      </c>
      <c r="E6" s="76" t="s">
        <v>60</v>
      </c>
      <c r="F6" s="76" t="s">
        <v>437</v>
      </c>
      <c r="G6" s="76" t="s">
        <v>438</v>
      </c>
      <c r="H6" s="77" t="s">
        <v>439</v>
      </c>
      <c r="I6" s="92" t="s">
        <v>440</v>
      </c>
      <c r="J6" s="92"/>
      <c r="K6" s="92"/>
      <c r="L6" s="93"/>
      <c r="M6" s="94"/>
      <c r="N6" s="78"/>
    </row>
    <row r="7" ht="54" customHeight="1" spans="1:14">
      <c r="A7" s="18"/>
      <c r="B7" s="78"/>
      <c r="C7" s="78"/>
      <c r="D7" s="78"/>
      <c r="E7" s="78"/>
      <c r="F7" s="78"/>
      <c r="G7" s="78"/>
      <c r="H7" s="79"/>
      <c r="I7" s="78" t="s">
        <v>59</v>
      </c>
      <c r="J7" s="78" t="s">
        <v>70</v>
      </c>
      <c r="K7" s="78" t="s">
        <v>217</v>
      </c>
      <c r="L7" s="95" t="s">
        <v>66</v>
      </c>
      <c r="M7" s="79" t="s">
        <v>67</v>
      </c>
      <c r="N7" s="78" t="s">
        <v>68</v>
      </c>
    </row>
    <row r="8" ht="15" customHeight="1" spans="1:14">
      <c r="A8" s="18">
        <v>1</v>
      </c>
      <c r="B8" s="21">
        <v>2</v>
      </c>
      <c r="C8" s="78">
        <v>3</v>
      </c>
      <c r="D8" s="79">
        <v>4</v>
      </c>
      <c r="E8" s="79">
        <v>5</v>
      </c>
      <c r="F8" s="79">
        <v>6</v>
      </c>
      <c r="G8" s="79">
        <v>7</v>
      </c>
      <c r="H8" s="79">
        <v>8</v>
      </c>
      <c r="I8" s="79">
        <v>9</v>
      </c>
      <c r="J8" s="79">
        <v>10</v>
      </c>
      <c r="K8" s="79">
        <v>11</v>
      </c>
      <c r="L8" s="79">
        <v>12</v>
      </c>
      <c r="M8" s="79">
        <v>13</v>
      </c>
      <c r="N8" s="79">
        <v>14</v>
      </c>
    </row>
    <row r="9" ht="21" customHeight="1" spans="1:14">
      <c r="A9" s="80"/>
      <c r="B9" s="81"/>
      <c r="C9" s="81"/>
      <c r="D9" s="82"/>
      <c r="E9" s="82"/>
      <c r="F9" s="82"/>
      <c r="G9" s="82"/>
      <c r="H9" s="82"/>
      <c r="I9" s="82"/>
      <c r="J9" s="82"/>
      <c r="K9" s="82"/>
      <c r="L9" s="96"/>
      <c r="M9" s="82"/>
      <c r="N9" s="82"/>
    </row>
    <row r="10" ht="21" customHeight="1" spans="1:14">
      <c r="A10" s="80"/>
      <c r="B10" s="81"/>
      <c r="C10" s="81"/>
      <c r="D10" s="82"/>
      <c r="E10" s="82"/>
      <c r="F10" s="82"/>
      <c r="G10" s="82"/>
      <c r="H10" s="82"/>
      <c r="I10" s="82"/>
      <c r="J10" s="82"/>
      <c r="K10" s="82"/>
      <c r="L10" s="96"/>
      <c r="M10" s="82"/>
      <c r="N10" s="82"/>
    </row>
    <row r="11" ht="21" customHeight="1" spans="1:14">
      <c r="A11" s="83" t="s">
        <v>121</v>
      </c>
      <c r="B11" s="84"/>
      <c r="C11" s="85"/>
      <c r="D11" s="82"/>
      <c r="E11" s="82"/>
      <c r="F11" s="82"/>
      <c r="G11" s="82"/>
      <c r="H11" s="82"/>
      <c r="I11" s="82"/>
      <c r="J11" s="82"/>
      <c r="K11" s="82"/>
      <c r="L11" s="96"/>
      <c r="M11" s="82"/>
      <c r="N11" s="82"/>
    </row>
    <row r="12" customHeight="1" spans="1:1">
      <c r="A12" t="s">
        <v>200</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10"/>
  <sheetViews>
    <sheetView showZeros="0" workbookViewId="0">
      <pane ySplit="1" topLeftCell="A2" activePane="bottomLeft" state="frozen"/>
      <selection/>
      <selection pane="bottomLeft" activeCell="A4" sqref="A4"/>
    </sheetView>
  </sheetViews>
  <sheetFormatPr defaultColWidth="9.14166666666667" defaultRowHeight="14.25" customHeight="1" outlineLevelCol="7"/>
  <cols>
    <col min="1" max="1" width="42.025" customWidth="1"/>
    <col min="2" max="8" width="17.175" customWidth="1"/>
  </cols>
  <sheetData>
    <row r="1" customHeight="1" spans="1:8">
      <c r="A1" s="1"/>
      <c r="B1" s="1"/>
      <c r="C1" s="1"/>
      <c r="D1" s="1"/>
      <c r="E1" s="1"/>
      <c r="F1" s="1"/>
      <c r="G1" s="1"/>
      <c r="H1" s="1"/>
    </row>
    <row r="2" ht="13.5" customHeight="1" spans="4:8">
      <c r="D2" s="56"/>
      <c r="H2" s="55" t="s">
        <v>465</v>
      </c>
    </row>
    <row r="3" ht="27.75" customHeight="1" spans="1:8">
      <c r="A3" s="57" t="s">
        <v>466</v>
      </c>
      <c r="B3" s="57"/>
      <c r="C3" s="57"/>
      <c r="D3" s="57"/>
      <c r="E3" s="57"/>
      <c r="F3" s="57"/>
      <c r="G3" s="57"/>
      <c r="H3" s="57"/>
    </row>
    <row r="4" ht="18" customHeight="1" spans="1:8">
      <c r="A4" s="58" t="str">
        <f>"单位名称："&amp;"迪庆藏族自治州藏医院"</f>
        <v>单位名称：迪庆藏族自治州藏医院</v>
      </c>
      <c r="B4" s="58"/>
      <c r="C4" s="58"/>
      <c r="D4" s="58"/>
      <c r="E4" s="58"/>
      <c r="F4" s="58"/>
      <c r="G4" s="58"/>
      <c r="H4" s="59" t="s">
        <v>193</v>
      </c>
    </row>
    <row r="5" ht="19.5" customHeight="1" spans="1:8">
      <c r="A5" s="16" t="s">
        <v>467</v>
      </c>
      <c r="B5" s="11" t="s">
        <v>210</v>
      </c>
      <c r="C5" s="12"/>
      <c r="D5" s="12"/>
      <c r="E5" s="60" t="s">
        <v>468</v>
      </c>
      <c r="F5" s="60"/>
      <c r="G5" s="60"/>
      <c r="H5" s="60"/>
    </row>
    <row r="6" ht="40.5" customHeight="1" spans="1:8">
      <c r="A6" s="19"/>
      <c r="B6" s="29" t="s">
        <v>57</v>
      </c>
      <c r="C6" s="10" t="s">
        <v>60</v>
      </c>
      <c r="D6" s="61" t="s">
        <v>469</v>
      </c>
      <c r="E6" s="60" t="s">
        <v>470</v>
      </c>
      <c r="F6" s="60" t="s">
        <v>471</v>
      </c>
      <c r="G6" s="60" t="s">
        <v>472</v>
      </c>
      <c r="H6" s="60" t="s">
        <v>473</v>
      </c>
    </row>
    <row r="7" ht="19.5" customHeight="1" spans="1:8">
      <c r="A7" s="62">
        <v>1</v>
      </c>
      <c r="B7" s="62">
        <v>2</v>
      </c>
      <c r="C7" s="62">
        <v>3</v>
      </c>
      <c r="D7" s="11">
        <v>4</v>
      </c>
      <c r="E7" s="60">
        <v>5</v>
      </c>
      <c r="F7" s="60">
        <v>6</v>
      </c>
      <c r="G7" s="60">
        <v>7</v>
      </c>
      <c r="H7" s="60">
        <v>8</v>
      </c>
    </row>
    <row r="8" ht="28.4" customHeight="1" spans="1:8">
      <c r="A8" s="30"/>
      <c r="B8" s="43"/>
      <c r="C8" s="24"/>
      <c r="D8" s="63"/>
      <c r="E8" s="64"/>
      <c r="F8" s="64"/>
      <c r="G8" s="64"/>
      <c r="H8" s="64"/>
    </row>
    <row r="9" ht="29.9" customHeight="1" spans="1:8">
      <c r="A9" s="65" t="s">
        <v>57</v>
      </c>
      <c r="B9" s="24"/>
      <c r="C9" s="24"/>
      <c r="D9" s="63"/>
      <c r="E9" s="64"/>
      <c r="F9" s="64"/>
      <c r="G9" s="64"/>
      <c r="H9" s="64"/>
    </row>
    <row r="10" customHeight="1" spans="1:1">
      <c r="A10" t="s">
        <v>200</v>
      </c>
    </row>
  </sheetData>
  <mergeCells count="4">
    <mergeCell ref="A3:H3"/>
    <mergeCell ref="B5:D5"/>
    <mergeCell ref="E5:H5"/>
    <mergeCell ref="A5:A6"/>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pane ySplit="1" topLeftCell="A2" activePane="bottomLeft" state="frozen"/>
      <selection/>
      <selection pane="bottomLeft" activeCell="A4" sqref="A4:H4"/>
    </sheetView>
  </sheetViews>
  <sheetFormatPr defaultColWidth="9.14166666666667" defaultRowHeight="12" customHeight="1"/>
  <cols>
    <col min="1" max="1" width="34.275" customWidth="1"/>
    <col min="2" max="2" width="29" customWidth="1"/>
    <col min="3" max="3" width="16.3166666666667" customWidth="1"/>
    <col min="4" max="4" width="15.6" customWidth="1"/>
    <col min="5" max="5" width="23.575" customWidth="1"/>
    <col min="6" max="6" width="11.275" customWidth="1"/>
    <col min="7" max="7" width="14.8833333333333" customWidth="1"/>
    <col min="8" max="8" width="10.8833333333333" customWidth="1"/>
    <col min="9" max="9" width="13.425" customWidth="1"/>
    <col min="10" max="10" width="32.025" customWidth="1"/>
  </cols>
  <sheetData>
    <row r="1" customHeight="1" spans="1:10">
      <c r="A1" s="1"/>
      <c r="B1" s="1"/>
      <c r="C1" s="1"/>
      <c r="D1" s="1"/>
      <c r="E1" s="1"/>
      <c r="F1" s="1"/>
      <c r="G1" s="1"/>
      <c r="H1" s="1"/>
      <c r="I1" s="1"/>
      <c r="J1" s="1"/>
    </row>
    <row r="2" customHeight="1" spans="10:10">
      <c r="J2" s="55" t="s">
        <v>474</v>
      </c>
    </row>
    <row r="3" ht="28.5" customHeight="1" spans="1:10">
      <c r="A3" s="46" t="s">
        <v>475</v>
      </c>
      <c r="B3" s="28"/>
      <c r="C3" s="28"/>
      <c r="D3" s="28"/>
      <c r="E3" s="28"/>
      <c r="F3" s="47"/>
      <c r="G3" s="28"/>
      <c r="H3" s="47"/>
      <c r="I3" s="47"/>
      <c r="J3" s="28"/>
    </row>
    <row r="4" ht="17.25" customHeight="1" spans="1:1">
      <c r="A4" s="5" t="str">
        <f>"单位名称："&amp;"迪庆藏族自治州藏医院"</f>
        <v>单位名称：迪庆藏族自治州藏医院</v>
      </c>
    </row>
    <row r="5" ht="44.25" customHeight="1" spans="1:10">
      <c r="A5" s="48" t="s">
        <v>362</v>
      </c>
      <c r="B5" s="48" t="s">
        <v>363</v>
      </c>
      <c r="C5" s="48" t="s">
        <v>364</v>
      </c>
      <c r="D5" s="48" t="s">
        <v>365</v>
      </c>
      <c r="E5" s="48" t="s">
        <v>366</v>
      </c>
      <c r="F5" s="49" t="s">
        <v>367</v>
      </c>
      <c r="G5" s="48" t="s">
        <v>368</v>
      </c>
      <c r="H5" s="49" t="s">
        <v>369</v>
      </c>
      <c r="I5" s="49" t="s">
        <v>370</v>
      </c>
      <c r="J5" s="48" t="s">
        <v>371</v>
      </c>
    </row>
    <row r="6" ht="14.25" customHeight="1" spans="1:10">
      <c r="A6" s="48">
        <v>1</v>
      </c>
      <c r="B6" s="48">
        <v>2</v>
      </c>
      <c r="C6" s="48">
        <v>3</v>
      </c>
      <c r="D6" s="48">
        <v>4</v>
      </c>
      <c r="E6" s="48">
        <v>5</v>
      </c>
      <c r="F6" s="49">
        <v>6</v>
      </c>
      <c r="G6" s="48">
        <v>7</v>
      </c>
      <c r="H6" s="49">
        <v>8</v>
      </c>
      <c r="I6" s="49">
        <v>9</v>
      </c>
      <c r="J6" s="48">
        <v>10</v>
      </c>
    </row>
    <row r="7" ht="42" customHeight="1" spans="1:10">
      <c r="A7" s="50"/>
      <c r="B7" s="51"/>
      <c r="C7" s="51"/>
      <c r="D7" s="51"/>
      <c r="E7" s="52"/>
      <c r="F7" s="53"/>
      <c r="G7" s="52"/>
      <c r="H7" s="53"/>
      <c r="I7" s="53"/>
      <c r="J7" s="52"/>
    </row>
    <row r="8" ht="42" customHeight="1" spans="1:10">
      <c r="A8" s="50"/>
      <c r="B8" s="43"/>
      <c r="C8" s="54"/>
      <c r="D8" s="54"/>
      <c r="E8" s="50"/>
      <c r="F8" s="54"/>
      <c r="G8" s="50"/>
      <c r="H8" s="54"/>
      <c r="I8" s="54"/>
      <c r="J8" s="50"/>
    </row>
    <row r="9" customHeight="1" spans="1:1">
      <c r="A9" t="s">
        <v>200</v>
      </c>
    </row>
  </sheetData>
  <mergeCells count="2">
    <mergeCell ref="A3:J3"/>
    <mergeCell ref="A4:H4"/>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10"/>
  <sheetViews>
    <sheetView showZeros="0" tabSelected="1" workbookViewId="0">
      <pane ySplit="1" topLeftCell="A2" activePane="bottomLeft" state="frozen"/>
      <selection/>
      <selection pane="bottomLeft" activeCell="A4" sqref="A4"/>
    </sheetView>
  </sheetViews>
  <sheetFormatPr defaultColWidth="8.85" defaultRowHeight="15" customHeight="1" outlineLevelCol="7"/>
  <cols>
    <col min="1" max="1" width="36.025" customWidth="1"/>
    <col min="2" max="2" width="19.7416666666667" customWidth="1"/>
    <col min="3" max="3" width="33.3166666666667" customWidth="1"/>
    <col min="4" max="4" width="34.7416666666667" customWidth="1"/>
    <col min="5" max="5" width="14.45" customWidth="1"/>
    <col min="6" max="6" width="17.175" customWidth="1"/>
    <col min="7" max="7" width="17.3166666666667" customWidth="1"/>
    <col min="8" max="8" width="28.3166666666667" customWidth="1"/>
  </cols>
  <sheetData>
    <row r="1" customHeight="1" spans="1:8">
      <c r="A1" s="36"/>
      <c r="B1" s="36"/>
      <c r="C1" s="36"/>
      <c r="D1" s="36"/>
      <c r="E1" s="36"/>
      <c r="F1" s="36"/>
      <c r="G1" s="36"/>
      <c r="H1" s="36"/>
    </row>
    <row r="2" ht="18.75" customHeight="1" spans="1:8">
      <c r="A2" s="37"/>
      <c r="B2" s="37"/>
      <c r="C2" s="37"/>
      <c r="D2" s="37"/>
      <c r="E2" s="37"/>
      <c r="F2" s="37"/>
      <c r="G2" s="37"/>
      <c r="H2" s="38" t="s">
        <v>476</v>
      </c>
    </row>
    <row r="3" ht="30.65" customHeight="1" spans="1:8">
      <c r="A3" s="39" t="s">
        <v>477</v>
      </c>
      <c r="B3" s="39"/>
      <c r="C3" s="39"/>
      <c r="D3" s="39"/>
      <c r="E3" s="39"/>
      <c r="F3" s="39"/>
      <c r="G3" s="39"/>
      <c r="H3" s="39"/>
    </row>
    <row r="4" ht="18.75" customHeight="1" spans="1:8">
      <c r="A4" s="37" t="s">
        <v>478</v>
      </c>
      <c r="B4" s="37"/>
      <c r="C4" s="37"/>
      <c r="D4" s="37"/>
      <c r="E4" s="37"/>
      <c r="F4" s="37"/>
      <c r="G4" s="37"/>
      <c r="H4" s="37"/>
    </row>
    <row r="5" ht="18.75" customHeight="1" spans="1:8">
      <c r="A5" s="40" t="s">
        <v>203</v>
      </c>
      <c r="B5" s="40" t="s">
        <v>479</v>
      </c>
      <c r="C5" s="40" t="s">
        <v>480</v>
      </c>
      <c r="D5" s="40" t="s">
        <v>481</v>
      </c>
      <c r="E5" s="40" t="s">
        <v>482</v>
      </c>
      <c r="F5" s="40" t="s">
        <v>483</v>
      </c>
      <c r="G5" s="40"/>
      <c r="H5" s="40"/>
    </row>
    <row r="6" ht="18.75" customHeight="1" spans="1:8">
      <c r="A6" s="40"/>
      <c r="B6" s="40"/>
      <c r="C6" s="40"/>
      <c r="D6" s="40"/>
      <c r="E6" s="40"/>
      <c r="F6" s="40" t="s">
        <v>435</v>
      </c>
      <c r="G6" s="40" t="s">
        <v>484</v>
      </c>
      <c r="H6" s="40" t="s">
        <v>485</v>
      </c>
    </row>
    <row r="7" ht="18.75" customHeight="1" spans="1:8">
      <c r="A7" s="41" t="s">
        <v>164</v>
      </c>
      <c r="B7" s="41" t="s">
        <v>165</v>
      </c>
      <c r="C7" s="41" t="s">
        <v>166</v>
      </c>
      <c r="D7" s="41" t="s">
        <v>167</v>
      </c>
      <c r="E7" s="41" t="s">
        <v>168</v>
      </c>
      <c r="F7" s="41" t="s">
        <v>169</v>
      </c>
      <c r="G7" s="41" t="s">
        <v>486</v>
      </c>
      <c r="H7" s="41" t="s">
        <v>487</v>
      </c>
    </row>
    <row r="8" ht="29.9" customHeight="1" spans="1:8">
      <c r="A8" s="42"/>
      <c r="B8" s="43"/>
      <c r="C8" s="42"/>
      <c r="D8" s="42"/>
      <c r="E8" s="40"/>
      <c r="F8" s="44"/>
      <c r="G8" s="45"/>
      <c r="H8" s="45"/>
    </row>
    <row r="9" ht="20.15" customHeight="1" spans="1:8">
      <c r="A9" s="40" t="s">
        <v>57</v>
      </c>
      <c r="B9" s="40"/>
      <c r="C9" s="40"/>
      <c r="D9" s="40"/>
      <c r="E9" s="40"/>
      <c r="F9" s="44"/>
      <c r="G9" s="45"/>
      <c r="H9" s="45"/>
    </row>
    <row r="10" customHeight="1" spans="1:1">
      <c r="A10" t="s">
        <v>200</v>
      </c>
    </row>
  </sheetData>
  <mergeCells count="8">
    <mergeCell ref="A3:H3"/>
    <mergeCell ref="F5:H5"/>
    <mergeCell ref="A9:E9"/>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showZeros="0" workbookViewId="0">
      <pane ySplit="1" topLeftCell="A2" activePane="bottomLeft" state="frozen"/>
      <selection/>
      <selection pane="bottomLeft" activeCell="A4" sqref="A4:G4"/>
    </sheetView>
  </sheetViews>
  <sheetFormatPr defaultColWidth="9.14166666666667" defaultRowHeight="14.25" customHeight="1"/>
  <cols>
    <col min="1" max="1" width="16.3166666666667" customWidth="1"/>
    <col min="2" max="2" width="29.025" customWidth="1"/>
    <col min="3" max="3" width="23.85" customWidth="1"/>
    <col min="4" max="7" width="19.6" customWidth="1"/>
    <col min="8" max="8" width="15.425" customWidth="1"/>
    <col min="9" max="11" width="19.6" customWidth="1"/>
  </cols>
  <sheetData>
    <row r="1" customHeight="1" spans="1:11">
      <c r="A1" s="1"/>
      <c r="B1" s="1"/>
      <c r="C1" s="1"/>
      <c r="D1" s="1"/>
      <c r="E1" s="1"/>
      <c r="F1" s="1"/>
      <c r="G1" s="1"/>
      <c r="H1" s="1"/>
      <c r="I1" s="1"/>
      <c r="J1" s="1"/>
      <c r="K1" s="1"/>
    </row>
    <row r="2" ht="13.5" customHeight="1" spans="4:11">
      <c r="D2" s="2"/>
      <c r="E2" s="2"/>
      <c r="F2" s="2"/>
      <c r="G2" s="2"/>
      <c r="K2" s="3" t="s">
        <v>488</v>
      </c>
    </row>
    <row r="3" ht="27.75" customHeight="1" spans="1:11">
      <c r="A3" s="28" t="s">
        <v>489</v>
      </c>
      <c r="B3" s="28"/>
      <c r="C3" s="28"/>
      <c r="D3" s="28"/>
      <c r="E3" s="28"/>
      <c r="F3" s="28"/>
      <c r="G3" s="28"/>
      <c r="H3" s="28"/>
      <c r="I3" s="28"/>
      <c r="J3" s="28"/>
      <c r="K3" s="28"/>
    </row>
    <row r="4" ht="13.5" customHeight="1" spans="1:11">
      <c r="A4" s="5" t="str">
        <f>"单位名称："&amp;"迪庆藏族自治州藏医院"</f>
        <v>单位名称：迪庆藏族自治州藏医院</v>
      </c>
      <c r="B4" s="6"/>
      <c r="C4" s="6"/>
      <c r="D4" s="6"/>
      <c r="E4" s="6"/>
      <c r="F4" s="6"/>
      <c r="G4" s="6"/>
      <c r="H4" s="7"/>
      <c r="I4" s="7"/>
      <c r="J4" s="7"/>
      <c r="K4" s="8" t="s">
        <v>193</v>
      </c>
    </row>
    <row r="5" ht="21.75" customHeight="1" spans="1:11">
      <c r="A5" s="9" t="s">
        <v>282</v>
      </c>
      <c r="B5" s="9" t="s">
        <v>205</v>
      </c>
      <c r="C5" s="9" t="s">
        <v>283</v>
      </c>
      <c r="D5" s="10" t="s">
        <v>206</v>
      </c>
      <c r="E5" s="10" t="s">
        <v>207</v>
      </c>
      <c r="F5" s="10" t="s">
        <v>208</v>
      </c>
      <c r="G5" s="10" t="s">
        <v>209</v>
      </c>
      <c r="H5" s="16" t="s">
        <v>57</v>
      </c>
      <c r="I5" s="11" t="s">
        <v>490</v>
      </c>
      <c r="J5" s="12"/>
      <c r="K5" s="13"/>
    </row>
    <row r="6" ht="21.75" customHeight="1" spans="1:11">
      <c r="A6" s="14"/>
      <c r="B6" s="14"/>
      <c r="C6" s="14"/>
      <c r="D6" s="15"/>
      <c r="E6" s="15"/>
      <c r="F6" s="15"/>
      <c r="G6" s="15"/>
      <c r="H6" s="29"/>
      <c r="I6" s="10" t="s">
        <v>60</v>
      </c>
      <c r="J6" s="10" t="s">
        <v>61</v>
      </c>
      <c r="K6" s="10" t="s">
        <v>62</v>
      </c>
    </row>
    <row r="7" ht="40.5" customHeight="1" spans="1:11">
      <c r="A7" s="17"/>
      <c r="B7" s="17"/>
      <c r="C7" s="17"/>
      <c r="D7" s="18"/>
      <c r="E7" s="18"/>
      <c r="F7" s="18"/>
      <c r="G7" s="18"/>
      <c r="H7" s="19"/>
      <c r="I7" s="18" t="s">
        <v>59</v>
      </c>
      <c r="J7" s="18"/>
      <c r="K7" s="18"/>
    </row>
    <row r="8" ht="15" customHeight="1" spans="1:11">
      <c r="A8" s="20">
        <v>1</v>
      </c>
      <c r="B8" s="21">
        <v>2</v>
      </c>
      <c r="C8" s="20">
        <v>3</v>
      </c>
      <c r="D8" s="20">
        <v>4</v>
      </c>
      <c r="E8" s="20">
        <v>5</v>
      </c>
      <c r="F8" s="20">
        <v>6</v>
      </c>
      <c r="G8" s="20">
        <v>7</v>
      </c>
      <c r="H8" s="20">
        <v>8</v>
      </c>
      <c r="I8" s="20">
        <v>9</v>
      </c>
      <c r="J8" s="35">
        <v>10</v>
      </c>
      <c r="K8" s="35">
        <v>11</v>
      </c>
    </row>
    <row r="9" ht="30.65" customHeight="1" spans="1:11">
      <c r="A9" s="30"/>
      <c r="B9" s="22"/>
      <c r="C9" s="30"/>
      <c r="D9" s="30"/>
      <c r="E9" s="30"/>
      <c r="F9" s="30"/>
      <c r="G9" s="30"/>
      <c r="H9" s="31"/>
      <c r="I9" s="31"/>
      <c r="J9" s="31"/>
      <c r="K9" s="31"/>
    </row>
    <row r="10" ht="30.65" customHeight="1" spans="1:11">
      <c r="A10" s="22"/>
      <c r="B10" s="22"/>
      <c r="C10" s="22"/>
      <c r="D10" s="22"/>
      <c r="E10" s="22"/>
      <c r="F10" s="22"/>
      <c r="G10" s="22"/>
      <c r="H10" s="31"/>
      <c r="I10" s="31"/>
      <c r="J10" s="31"/>
      <c r="K10" s="31"/>
    </row>
    <row r="11" ht="18.75" customHeight="1" spans="1:11">
      <c r="A11" s="32" t="s">
        <v>121</v>
      </c>
      <c r="B11" s="33"/>
      <c r="C11" s="33"/>
      <c r="D11" s="33"/>
      <c r="E11" s="33"/>
      <c r="F11" s="33"/>
      <c r="G11" s="34"/>
      <c r="H11" s="31"/>
      <c r="I11" s="31"/>
      <c r="J11" s="31"/>
      <c r="K11" s="31"/>
    </row>
    <row r="12" customHeight="1" spans="1:1">
      <c r="A12" t="s">
        <v>200</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2"/>
  <sheetViews>
    <sheetView showZeros="0" workbookViewId="0">
      <pane ySplit="1" topLeftCell="A2" activePane="bottomLeft" state="frozen"/>
      <selection/>
      <selection pane="bottomLeft" activeCell="C17" sqref="C17"/>
    </sheetView>
  </sheetViews>
  <sheetFormatPr defaultColWidth="9.14166666666667" defaultRowHeight="14.25" customHeight="1" outlineLevelCol="6"/>
  <cols>
    <col min="1" max="1" width="37.7416666666667" customWidth="1"/>
    <col min="2" max="2" width="28" customWidth="1"/>
    <col min="3" max="3" width="37.6" customWidth="1"/>
    <col min="4" max="4" width="17.025" customWidth="1"/>
    <col min="5" max="7" width="27.025" customWidth="1"/>
  </cols>
  <sheetData>
    <row r="1" customHeight="1" spans="1:7">
      <c r="A1" s="1"/>
      <c r="B1" s="1"/>
      <c r="C1" s="1"/>
      <c r="D1" s="1"/>
      <c r="E1" s="1"/>
      <c r="F1" s="1"/>
      <c r="G1" s="1"/>
    </row>
    <row r="2" ht="13.5" customHeight="1" spans="4:7">
      <c r="D2" s="2"/>
      <c r="G2" s="3" t="s">
        <v>491</v>
      </c>
    </row>
    <row r="3" ht="27.75" customHeight="1" spans="1:7">
      <c r="A3" s="4" t="s">
        <v>492</v>
      </c>
      <c r="B3" s="4"/>
      <c r="C3" s="4"/>
      <c r="D3" s="4"/>
      <c r="E3" s="4"/>
      <c r="F3" s="4"/>
      <c r="G3" s="4"/>
    </row>
    <row r="4" ht="13.5" customHeight="1" spans="1:7">
      <c r="A4" s="5" t="str">
        <f>"单位名称："&amp;"迪庆藏族自治州藏医院"</f>
        <v>单位名称：迪庆藏族自治州藏医院</v>
      </c>
      <c r="B4" s="6"/>
      <c r="C4" s="6"/>
      <c r="D4" s="6"/>
      <c r="E4" s="7"/>
      <c r="F4" s="7"/>
      <c r="G4" s="8" t="s">
        <v>193</v>
      </c>
    </row>
    <row r="5" ht="21.75" customHeight="1" spans="1:7">
      <c r="A5" s="9" t="s">
        <v>283</v>
      </c>
      <c r="B5" s="9" t="s">
        <v>282</v>
      </c>
      <c r="C5" s="9" t="s">
        <v>205</v>
      </c>
      <c r="D5" s="10" t="s">
        <v>493</v>
      </c>
      <c r="E5" s="11" t="s">
        <v>60</v>
      </c>
      <c r="F5" s="12"/>
      <c r="G5" s="13"/>
    </row>
    <row r="6" ht="21.75" customHeight="1" spans="1:7">
      <c r="A6" s="14"/>
      <c r="B6" s="14"/>
      <c r="C6" s="14"/>
      <c r="D6" s="15"/>
      <c r="E6" s="16" t="s">
        <v>494</v>
      </c>
      <c r="F6" s="10" t="s">
        <v>495</v>
      </c>
      <c r="G6" s="10" t="s">
        <v>496</v>
      </c>
    </row>
    <row r="7" ht="40.5" customHeight="1" spans="1:7">
      <c r="A7" s="17"/>
      <c r="B7" s="17"/>
      <c r="C7" s="17"/>
      <c r="D7" s="18"/>
      <c r="E7" s="19"/>
      <c r="F7" s="18" t="s">
        <v>59</v>
      </c>
      <c r="G7" s="18"/>
    </row>
    <row r="8" ht="15" customHeight="1" spans="1:7">
      <c r="A8" s="20">
        <v>1</v>
      </c>
      <c r="B8" s="21">
        <v>2</v>
      </c>
      <c r="C8" s="20">
        <v>3</v>
      </c>
      <c r="D8" s="20">
        <v>4</v>
      </c>
      <c r="E8" s="20">
        <v>5</v>
      </c>
      <c r="F8" s="20">
        <v>6</v>
      </c>
      <c r="G8" s="20">
        <v>7</v>
      </c>
    </row>
    <row r="9" ht="29.9" customHeight="1" spans="1:7">
      <c r="A9" s="22"/>
      <c r="B9" s="23"/>
      <c r="C9" s="23"/>
      <c r="D9" s="22"/>
      <c r="E9" s="24"/>
      <c r="F9" s="24"/>
      <c r="G9" s="24"/>
    </row>
    <row r="10" ht="29.9" customHeight="1" spans="1:7">
      <c r="A10" s="22"/>
      <c r="B10" s="22"/>
      <c r="C10" s="22"/>
      <c r="D10" s="22"/>
      <c r="E10" s="24"/>
      <c r="F10" s="24"/>
      <c r="G10" s="24"/>
    </row>
    <row r="11" ht="18.75" customHeight="1" spans="1:7">
      <c r="A11" s="25" t="s">
        <v>57</v>
      </c>
      <c r="B11" s="26" t="s">
        <v>497</v>
      </c>
      <c r="C11" s="26"/>
      <c r="D11" s="27"/>
      <c r="E11" s="24"/>
      <c r="F11" s="24"/>
      <c r="G11" s="24"/>
    </row>
    <row r="12" customHeight="1" spans="1:1">
      <c r="A12" t="s">
        <v>200</v>
      </c>
    </row>
  </sheetData>
  <mergeCells count="11">
    <mergeCell ref="A3:G3"/>
    <mergeCell ref="A4:D4"/>
    <mergeCell ref="E5:G5"/>
    <mergeCell ref="A11:D11"/>
    <mergeCell ref="A5:A7"/>
    <mergeCell ref="B5:B7"/>
    <mergeCell ref="C5:C7"/>
    <mergeCell ref="D5:D7"/>
    <mergeCell ref="E6:E7"/>
    <mergeCell ref="F6:F7"/>
    <mergeCell ref="G6:G7"/>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Zeros="0" workbookViewId="0">
      <pane ySplit="1" topLeftCell="A2" activePane="bottomLeft" state="frozen"/>
      <selection/>
      <selection pane="bottomLeft" activeCell="A4" sqref="A4:D4"/>
    </sheetView>
  </sheetViews>
  <sheetFormatPr defaultColWidth="8" defaultRowHeight="14.25" customHeight="1"/>
  <cols>
    <col min="1" max="1" width="21.1416666666667" customWidth="1"/>
    <col min="2" max="2" width="35.275" customWidth="1"/>
    <col min="3" max="19" width="16.175" customWidth="1"/>
  </cols>
  <sheetData>
    <row r="1" customHeight="1" spans="1:19">
      <c r="A1" s="1"/>
      <c r="B1" s="1"/>
      <c r="C1" s="1"/>
      <c r="D1" s="1"/>
      <c r="E1" s="1"/>
      <c r="F1" s="1"/>
      <c r="G1" s="1"/>
      <c r="H1" s="1"/>
      <c r="I1" s="1"/>
      <c r="J1" s="1"/>
      <c r="K1" s="1"/>
      <c r="L1" s="1"/>
      <c r="M1" s="1"/>
      <c r="N1" s="1"/>
      <c r="O1" s="1"/>
      <c r="P1" s="1"/>
      <c r="Q1" s="1"/>
      <c r="R1" s="1"/>
      <c r="S1" s="1"/>
    </row>
    <row r="2" ht="12" customHeight="1" spans="1:18">
      <c r="A2" s="31"/>
      <c r="J2" s="197"/>
      <c r="R2" s="3" t="s">
        <v>53</v>
      </c>
    </row>
    <row r="3" ht="36" customHeight="1" spans="1:19">
      <c r="A3" s="182" t="s">
        <v>54</v>
      </c>
      <c r="B3" s="28"/>
      <c r="C3" s="28"/>
      <c r="D3" s="28"/>
      <c r="E3" s="28"/>
      <c r="F3" s="28"/>
      <c r="G3" s="28"/>
      <c r="H3" s="28"/>
      <c r="I3" s="28"/>
      <c r="J3" s="47"/>
      <c r="K3" s="28"/>
      <c r="L3" s="28"/>
      <c r="M3" s="28"/>
      <c r="N3" s="28"/>
      <c r="O3" s="28"/>
      <c r="P3" s="28"/>
      <c r="Q3" s="28"/>
      <c r="R3" s="28"/>
      <c r="S3" s="28"/>
    </row>
    <row r="4" ht="20.25" customHeight="1" spans="1:19">
      <c r="A4" s="97" t="str">
        <f>"单位名称："&amp;"迪庆藏族自治州藏医院"</f>
        <v>单位名称：迪庆藏族自治州藏医院</v>
      </c>
      <c r="B4" s="7"/>
      <c r="C4" s="7"/>
      <c r="D4" s="7"/>
      <c r="E4" s="7"/>
      <c r="F4" s="7"/>
      <c r="G4" s="7"/>
      <c r="H4" s="7"/>
      <c r="I4" s="7"/>
      <c r="J4" s="198"/>
      <c r="K4" s="7"/>
      <c r="L4" s="7"/>
      <c r="M4" s="7"/>
      <c r="N4" s="8"/>
      <c r="O4" s="8"/>
      <c r="P4" s="8"/>
      <c r="Q4" s="8"/>
      <c r="R4" s="8" t="s">
        <v>2</v>
      </c>
      <c r="S4" s="8" t="s">
        <v>2</v>
      </c>
    </row>
    <row r="5" ht="18.75" customHeight="1" spans="1:19">
      <c r="A5" s="183" t="s">
        <v>55</v>
      </c>
      <c r="B5" s="184" t="s">
        <v>56</v>
      </c>
      <c r="C5" s="184" t="s">
        <v>57</v>
      </c>
      <c r="D5" s="185" t="s">
        <v>58</v>
      </c>
      <c r="E5" s="186"/>
      <c r="F5" s="186"/>
      <c r="G5" s="186"/>
      <c r="H5" s="186"/>
      <c r="I5" s="186"/>
      <c r="J5" s="199"/>
      <c r="K5" s="186"/>
      <c r="L5" s="186"/>
      <c r="M5" s="186"/>
      <c r="N5" s="200"/>
      <c r="O5" s="200" t="s">
        <v>46</v>
      </c>
      <c r="P5" s="200"/>
      <c r="Q5" s="200"/>
      <c r="R5" s="200"/>
      <c r="S5" s="200"/>
    </row>
    <row r="6" ht="18" customHeight="1" spans="1:19">
      <c r="A6" s="187"/>
      <c r="B6" s="188"/>
      <c r="C6" s="188"/>
      <c r="D6" s="188" t="s">
        <v>59</v>
      </c>
      <c r="E6" s="188" t="s">
        <v>60</v>
      </c>
      <c r="F6" s="188" t="s">
        <v>61</v>
      </c>
      <c r="G6" s="188" t="s">
        <v>62</v>
      </c>
      <c r="H6" s="188" t="s">
        <v>63</v>
      </c>
      <c r="I6" s="201" t="s">
        <v>64</v>
      </c>
      <c r="J6" s="202"/>
      <c r="K6" s="201" t="s">
        <v>65</v>
      </c>
      <c r="L6" s="201" t="s">
        <v>66</v>
      </c>
      <c r="M6" s="201" t="s">
        <v>67</v>
      </c>
      <c r="N6" s="203" t="s">
        <v>68</v>
      </c>
      <c r="O6" s="204" t="s">
        <v>59</v>
      </c>
      <c r="P6" s="204" t="s">
        <v>60</v>
      </c>
      <c r="Q6" s="204" t="s">
        <v>61</v>
      </c>
      <c r="R6" s="204" t="s">
        <v>62</v>
      </c>
      <c r="S6" s="204" t="s">
        <v>69</v>
      </c>
    </row>
    <row r="7" ht="29.25" customHeight="1" spans="1:19">
      <c r="A7" s="189"/>
      <c r="B7" s="190"/>
      <c r="C7" s="190"/>
      <c r="D7" s="190"/>
      <c r="E7" s="190"/>
      <c r="F7" s="190"/>
      <c r="G7" s="190"/>
      <c r="H7" s="190"/>
      <c r="I7" s="205" t="s">
        <v>59</v>
      </c>
      <c r="J7" s="205" t="s">
        <v>70</v>
      </c>
      <c r="K7" s="205" t="s">
        <v>65</v>
      </c>
      <c r="L7" s="205" t="s">
        <v>66</v>
      </c>
      <c r="M7" s="205" t="s">
        <v>67</v>
      </c>
      <c r="N7" s="205" t="s">
        <v>68</v>
      </c>
      <c r="O7" s="205"/>
      <c r="P7" s="205"/>
      <c r="Q7" s="205"/>
      <c r="R7" s="205"/>
      <c r="S7" s="205"/>
    </row>
    <row r="8" ht="16.5" customHeight="1" spans="1:19">
      <c r="A8" s="161">
        <v>1</v>
      </c>
      <c r="B8" s="21">
        <v>2</v>
      </c>
      <c r="C8" s="20">
        <v>3</v>
      </c>
      <c r="D8" s="20">
        <v>4</v>
      </c>
      <c r="E8" s="161">
        <v>5</v>
      </c>
      <c r="F8" s="20">
        <v>6</v>
      </c>
      <c r="G8" s="20">
        <v>7</v>
      </c>
      <c r="H8" s="161">
        <v>8</v>
      </c>
      <c r="I8" s="20">
        <v>9</v>
      </c>
      <c r="J8" s="35">
        <v>10</v>
      </c>
      <c r="K8" s="35">
        <v>11</v>
      </c>
      <c r="L8" s="206">
        <v>12</v>
      </c>
      <c r="M8" s="35">
        <v>13</v>
      </c>
      <c r="N8" s="35">
        <v>14</v>
      </c>
      <c r="O8" s="35">
        <v>15</v>
      </c>
      <c r="P8" s="35">
        <v>16</v>
      </c>
      <c r="Q8" s="35">
        <v>17</v>
      </c>
      <c r="R8" s="35">
        <v>18</v>
      </c>
      <c r="S8" s="35">
        <v>19</v>
      </c>
    </row>
    <row r="9" ht="20" customHeight="1" spans="1:19">
      <c r="A9" s="191" t="s">
        <v>71</v>
      </c>
      <c r="B9" s="192" t="s">
        <v>72</v>
      </c>
      <c r="C9" s="193">
        <v>78697069.48</v>
      </c>
      <c r="D9" s="193">
        <v>70615194.85</v>
      </c>
      <c r="E9" s="194">
        <v>33537555.22</v>
      </c>
      <c r="F9" s="96"/>
      <c r="G9" s="96"/>
      <c r="H9" s="96"/>
      <c r="I9" s="194">
        <v>37077639.63</v>
      </c>
      <c r="J9" s="194">
        <v>34027639.63</v>
      </c>
      <c r="K9" s="96"/>
      <c r="L9" s="96"/>
      <c r="M9" s="96"/>
      <c r="N9" s="194">
        <v>3050000</v>
      </c>
      <c r="O9" s="129">
        <v>8081874.63</v>
      </c>
      <c r="P9" s="129">
        <v>8081874.63</v>
      </c>
      <c r="Q9" s="96"/>
      <c r="R9" s="96"/>
      <c r="S9" s="96"/>
    </row>
    <row r="10" ht="16.5" customHeight="1" spans="1:19">
      <c r="A10" s="195" t="s">
        <v>57</v>
      </c>
      <c r="B10" s="196"/>
      <c r="C10" s="194">
        <v>78697069.48</v>
      </c>
      <c r="D10" s="194">
        <v>70615194.85</v>
      </c>
      <c r="E10" s="194">
        <v>33537555.22</v>
      </c>
      <c r="F10" s="96"/>
      <c r="G10" s="96"/>
      <c r="H10" s="96"/>
      <c r="I10" s="194">
        <v>37077639.63</v>
      </c>
      <c r="J10" s="194">
        <v>34027639.63</v>
      </c>
      <c r="K10" s="96"/>
      <c r="L10" s="96"/>
      <c r="M10" s="96"/>
      <c r="N10" s="194">
        <v>3050000</v>
      </c>
      <c r="O10" s="129">
        <v>8081874.63</v>
      </c>
      <c r="P10" s="129">
        <v>8081874.63</v>
      </c>
      <c r="Q10" s="96"/>
      <c r="R10" s="96"/>
      <c r="S10" s="96"/>
    </row>
  </sheetData>
  <mergeCells count="20">
    <mergeCell ref="R2:S2"/>
    <mergeCell ref="A3:S3"/>
    <mergeCell ref="A4:D4"/>
    <mergeCell ref="R4:S4"/>
    <mergeCell ref="D5:N5"/>
    <mergeCell ref="O5:S5"/>
    <mergeCell ref="I6:N6"/>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scale="3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7"/>
  <sheetViews>
    <sheetView showZeros="0" workbookViewId="0">
      <pane ySplit="1" topLeftCell="A2" activePane="bottomLeft" state="frozen"/>
      <selection/>
      <selection pane="bottomLeft" activeCell="A4" sqref="A4:L4"/>
    </sheetView>
  </sheetViews>
  <sheetFormatPr defaultColWidth="9.14166666666667" defaultRowHeight="14.25" customHeight="1"/>
  <cols>
    <col min="1" max="1" width="14.275" customWidth="1"/>
    <col min="2" max="2" width="32.575" customWidth="1"/>
    <col min="3" max="6" width="18.85" customWidth="1"/>
    <col min="7" max="7" width="21.275" customWidth="1"/>
    <col min="8" max="9" width="18.85" customWidth="1"/>
    <col min="10" max="10" width="17.85" customWidth="1"/>
    <col min="11" max="15" width="18.85" customWidth="1"/>
  </cols>
  <sheetData>
    <row r="1" customHeight="1" spans="1:15">
      <c r="A1" s="1"/>
      <c r="B1" s="1"/>
      <c r="C1" s="1"/>
      <c r="D1" s="1"/>
      <c r="E1" s="1"/>
      <c r="F1" s="1"/>
      <c r="G1" s="1"/>
      <c r="H1" s="1"/>
      <c r="I1" s="1"/>
      <c r="J1" s="1"/>
      <c r="K1" s="1"/>
      <c r="L1" s="1"/>
      <c r="M1" s="1"/>
      <c r="N1" s="1"/>
      <c r="O1" s="1"/>
    </row>
    <row r="2" ht="15.75" customHeight="1" spans="15:15">
      <c r="O2" s="56" t="s">
        <v>73</v>
      </c>
    </row>
    <row r="3" ht="28.5" customHeight="1" spans="1:15">
      <c r="A3" s="28" t="s">
        <v>74</v>
      </c>
      <c r="B3" s="28"/>
      <c r="C3" s="28"/>
      <c r="D3" s="28"/>
      <c r="E3" s="28"/>
      <c r="F3" s="28"/>
      <c r="G3" s="28"/>
      <c r="H3" s="28"/>
      <c r="I3" s="28"/>
      <c r="J3" s="28"/>
      <c r="K3" s="28"/>
      <c r="L3" s="28"/>
      <c r="M3" s="28"/>
      <c r="N3" s="28"/>
      <c r="O3" s="28"/>
    </row>
    <row r="4" ht="15" customHeight="1" spans="1:15">
      <c r="A4" s="109" t="str">
        <f>"单位名称："&amp;"迪庆藏族自治州藏医院"</f>
        <v>单位名称：迪庆藏族自治州藏医院</v>
      </c>
      <c r="B4" s="110"/>
      <c r="C4" s="72"/>
      <c r="D4" s="72"/>
      <c r="E4" s="72"/>
      <c r="F4" s="72"/>
      <c r="G4" s="7"/>
      <c r="H4" s="72"/>
      <c r="I4" s="72"/>
      <c r="J4" s="7"/>
      <c r="K4" s="72"/>
      <c r="L4" s="72"/>
      <c r="M4" s="7"/>
      <c r="N4" s="7"/>
      <c r="O4" s="111" t="s">
        <v>2</v>
      </c>
    </row>
    <row r="5" ht="18.75" customHeight="1" spans="1:15">
      <c r="A5" s="10" t="s">
        <v>75</v>
      </c>
      <c r="B5" s="10" t="s">
        <v>76</v>
      </c>
      <c r="C5" s="16" t="s">
        <v>57</v>
      </c>
      <c r="D5" s="62" t="s">
        <v>60</v>
      </c>
      <c r="E5" s="62"/>
      <c r="F5" s="62"/>
      <c r="G5" s="180" t="s">
        <v>61</v>
      </c>
      <c r="H5" s="10" t="s">
        <v>62</v>
      </c>
      <c r="I5" s="10" t="s">
        <v>77</v>
      </c>
      <c r="J5" s="11" t="s">
        <v>78</v>
      </c>
      <c r="K5" s="74" t="s">
        <v>79</v>
      </c>
      <c r="L5" s="74" t="s">
        <v>80</v>
      </c>
      <c r="M5" s="74" t="s">
        <v>81</v>
      </c>
      <c r="N5" s="74" t="s">
        <v>82</v>
      </c>
      <c r="O5" s="91" t="s">
        <v>83</v>
      </c>
    </row>
    <row r="6" ht="30" customHeight="1" spans="1:15">
      <c r="A6" s="19"/>
      <c r="B6" s="19"/>
      <c r="C6" s="19"/>
      <c r="D6" s="62" t="s">
        <v>59</v>
      </c>
      <c r="E6" s="62" t="s">
        <v>84</v>
      </c>
      <c r="F6" s="62" t="s">
        <v>85</v>
      </c>
      <c r="G6" s="19"/>
      <c r="H6" s="19"/>
      <c r="I6" s="19"/>
      <c r="J6" s="62" t="s">
        <v>59</v>
      </c>
      <c r="K6" s="95" t="s">
        <v>79</v>
      </c>
      <c r="L6" s="95" t="s">
        <v>80</v>
      </c>
      <c r="M6" s="95" t="s">
        <v>81</v>
      </c>
      <c r="N6" s="95" t="s">
        <v>82</v>
      </c>
      <c r="O6" s="95" t="s">
        <v>83</v>
      </c>
    </row>
    <row r="7" ht="16.5" customHeight="1" spans="1:15">
      <c r="A7" s="62">
        <v>1</v>
      </c>
      <c r="B7" s="62">
        <v>2</v>
      </c>
      <c r="C7" s="62">
        <v>3</v>
      </c>
      <c r="D7" s="62">
        <v>4</v>
      </c>
      <c r="E7" s="62">
        <v>5</v>
      </c>
      <c r="F7" s="62">
        <v>6</v>
      </c>
      <c r="G7" s="62">
        <v>7</v>
      </c>
      <c r="H7" s="49">
        <v>8</v>
      </c>
      <c r="I7" s="49">
        <v>9</v>
      </c>
      <c r="J7" s="49">
        <v>10</v>
      </c>
      <c r="K7" s="49">
        <v>11</v>
      </c>
      <c r="L7" s="49">
        <v>12</v>
      </c>
      <c r="M7" s="49">
        <v>13</v>
      </c>
      <c r="N7" s="49">
        <v>14</v>
      </c>
      <c r="O7" s="62">
        <v>15</v>
      </c>
    </row>
    <row r="8" ht="16.5" customHeight="1" spans="1:15">
      <c r="A8" s="181" t="s">
        <v>86</v>
      </c>
      <c r="B8" s="181" t="s">
        <v>87</v>
      </c>
      <c r="C8" s="43">
        <v>169110</v>
      </c>
      <c r="D8" s="43">
        <v>169110</v>
      </c>
      <c r="E8" s="43">
        <v>169110</v>
      </c>
      <c r="F8" s="43"/>
      <c r="G8" s="62"/>
      <c r="H8" s="49"/>
      <c r="I8" s="49"/>
      <c r="J8" s="43"/>
      <c r="K8" s="43"/>
      <c r="L8" s="43"/>
      <c r="M8" s="43"/>
      <c r="N8" s="43"/>
      <c r="O8" s="43"/>
    </row>
    <row r="9" ht="16.5" customHeight="1" spans="1:15">
      <c r="A9" s="181" t="s">
        <v>88</v>
      </c>
      <c r="B9" s="181" t="str">
        <f>"  "&amp;"其他一般公共服务支出"</f>
        <v>  其他一般公共服务支出</v>
      </c>
      <c r="C9" s="43">
        <v>169110</v>
      </c>
      <c r="D9" s="43">
        <v>169110</v>
      </c>
      <c r="E9" s="43">
        <v>169110</v>
      </c>
      <c r="F9" s="43"/>
      <c r="G9" s="62"/>
      <c r="H9" s="49"/>
      <c r="I9" s="49"/>
      <c r="J9" s="43"/>
      <c r="K9" s="43"/>
      <c r="L9" s="43"/>
      <c r="M9" s="43"/>
      <c r="N9" s="43"/>
      <c r="O9" s="43"/>
    </row>
    <row r="10" ht="16.5" customHeight="1" spans="1:15">
      <c r="A10" s="181" t="s">
        <v>89</v>
      </c>
      <c r="B10" s="181" t="str">
        <f>"    "&amp;"其他一般公共服务支出"</f>
        <v>    其他一般公共服务支出</v>
      </c>
      <c r="C10" s="43">
        <v>169110</v>
      </c>
      <c r="D10" s="43">
        <v>169110</v>
      </c>
      <c r="E10" s="43">
        <v>169110</v>
      </c>
      <c r="F10" s="43"/>
      <c r="G10" s="62"/>
      <c r="H10" s="49"/>
      <c r="I10" s="49"/>
      <c r="J10" s="43"/>
      <c r="K10" s="43"/>
      <c r="L10" s="43"/>
      <c r="M10" s="43"/>
      <c r="N10" s="43"/>
      <c r="O10" s="43"/>
    </row>
    <row r="11" ht="16.5" customHeight="1" spans="1:15">
      <c r="A11" s="181" t="s">
        <v>90</v>
      </c>
      <c r="B11" s="181" t="s">
        <v>91</v>
      </c>
      <c r="C11" s="43">
        <v>1100000</v>
      </c>
      <c r="D11" s="43">
        <v>1100000</v>
      </c>
      <c r="E11" s="43"/>
      <c r="F11" s="43">
        <v>1100000</v>
      </c>
      <c r="G11" s="62"/>
      <c r="H11" s="49"/>
      <c r="I11" s="49"/>
      <c r="J11" s="43"/>
      <c r="K11" s="43"/>
      <c r="L11" s="43"/>
      <c r="M11" s="43"/>
      <c r="N11" s="43"/>
      <c r="O11" s="43"/>
    </row>
    <row r="12" ht="16.5" customHeight="1" spans="1:15">
      <c r="A12" s="181" t="s">
        <v>92</v>
      </c>
      <c r="B12" s="181" t="str">
        <f>"  "&amp;"技术研究与开发"</f>
        <v>  技术研究与开发</v>
      </c>
      <c r="C12" s="43">
        <v>1100000</v>
      </c>
      <c r="D12" s="43">
        <v>1100000</v>
      </c>
      <c r="E12" s="43"/>
      <c r="F12" s="43">
        <v>1100000</v>
      </c>
      <c r="G12" s="62"/>
      <c r="H12" s="49"/>
      <c r="I12" s="49"/>
      <c r="J12" s="43"/>
      <c r="K12" s="43"/>
      <c r="L12" s="43"/>
      <c r="M12" s="43"/>
      <c r="N12" s="43"/>
      <c r="O12" s="43"/>
    </row>
    <row r="13" ht="16.5" customHeight="1" spans="1:15">
      <c r="A13" s="181" t="s">
        <v>93</v>
      </c>
      <c r="B13" s="181" t="str">
        <f>"    "&amp;"其他技术研究与开发支出"</f>
        <v>    其他技术研究与开发支出</v>
      </c>
      <c r="C13" s="43">
        <v>1100000</v>
      </c>
      <c r="D13" s="43">
        <v>1100000</v>
      </c>
      <c r="E13" s="43"/>
      <c r="F13" s="43">
        <v>1100000</v>
      </c>
      <c r="G13" s="62"/>
      <c r="H13" s="49"/>
      <c r="I13" s="49"/>
      <c r="J13" s="43"/>
      <c r="K13" s="43"/>
      <c r="L13" s="43"/>
      <c r="M13" s="43"/>
      <c r="N13" s="43"/>
      <c r="O13" s="43"/>
    </row>
    <row r="14" ht="16.5" customHeight="1" spans="1:15">
      <c r="A14" s="181" t="s">
        <v>94</v>
      </c>
      <c r="B14" s="181" t="s">
        <v>95</v>
      </c>
      <c r="C14" s="43">
        <v>6344418.27</v>
      </c>
      <c r="D14" s="43">
        <v>4926807.37</v>
      </c>
      <c r="E14" s="43">
        <v>4926807.37</v>
      </c>
      <c r="F14" s="43"/>
      <c r="G14" s="62"/>
      <c r="H14" s="49"/>
      <c r="I14" s="49"/>
      <c r="J14" s="43">
        <v>1417610.9</v>
      </c>
      <c r="K14" s="43">
        <v>1417610.9</v>
      </c>
      <c r="L14" s="43"/>
      <c r="M14" s="43"/>
      <c r="N14" s="43"/>
      <c r="O14" s="43"/>
    </row>
    <row r="15" ht="16.5" customHeight="1" spans="1:15">
      <c r="A15" s="181" t="s">
        <v>96</v>
      </c>
      <c r="B15" s="181" t="str">
        <f>"  "&amp;"行政事业单位养老支出"</f>
        <v>  行政事业单位养老支出</v>
      </c>
      <c r="C15" s="43">
        <v>6307998.27</v>
      </c>
      <c r="D15" s="43">
        <v>4890387.37</v>
      </c>
      <c r="E15" s="43">
        <v>4890387.37</v>
      </c>
      <c r="F15" s="43"/>
      <c r="G15" s="62"/>
      <c r="H15" s="49"/>
      <c r="I15" s="49"/>
      <c r="J15" s="43">
        <v>1417610.9</v>
      </c>
      <c r="K15" s="43">
        <v>1417610.9</v>
      </c>
      <c r="L15" s="43"/>
      <c r="M15" s="43"/>
      <c r="N15" s="43"/>
      <c r="O15" s="43"/>
    </row>
    <row r="16" ht="16.5" customHeight="1" spans="1:15">
      <c r="A16" s="181" t="s">
        <v>97</v>
      </c>
      <c r="B16" s="181" t="str">
        <f>"    "&amp;"机关事业单位基本养老保险缴费支出"</f>
        <v>    机关事业单位基本养老保险缴费支出</v>
      </c>
      <c r="C16" s="43">
        <v>4590550.85</v>
      </c>
      <c r="D16" s="43">
        <v>3236258.25</v>
      </c>
      <c r="E16" s="43">
        <v>3236258.25</v>
      </c>
      <c r="F16" s="43"/>
      <c r="G16" s="62"/>
      <c r="H16" s="49"/>
      <c r="I16" s="49"/>
      <c r="J16" s="43">
        <v>1354292.6</v>
      </c>
      <c r="K16" s="43">
        <v>1354292.6</v>
      </c>
      <c r="L16" s="43"/>
      <c r="M16" s="43"/>
      <c r="N16" s="43"/>
      <c r="O16" s="43"/>
    </row>
    <row r="17" ht="16.5" customHeight="1" spans="1:15">
      <c r="A17" s="181" t="s">
        <v>98</v>
      </c>
      <c r="B17" s="181" t="str">
        <f>"    "&amp;"机关事业单位职业年金缴费支出"</f>
        <v>    机关事业单位职业年金缴费支出</v>
      </c>
      <c r="C17" s="43">
        <v>1666947.42</v>
      </c>
      <c r="D17" s="43">
        <v>1618129.12</v>
      </c>
      <c r="E17" s="43">
        <v>1618129.12</v>
      </c>
      <c r="F17" s="43"/>
      <c r="G17" s="62"/>
      <c r="H17" s="49"/>
      <c r="I17" s="49"/>
      <c r="J17" s="43">
        <v>48818.3</v>
      </c>
      <c r="K17" s="43">
        <v>48818.3</v>
      </c>
      <c r="L17" s="43"/>
      <c r="M17" s="43"/>
      <c r="N17" s="43"/>
      <c r="O17" s="43"/>
    </row>
    <row r="18" ht="16.5" customHeight="1" spans="1:15">
      <c r="A18" s="181" t="s">
        <v>99</v>
      </c>
      <c r="B18" s="181" t="str">
        <f>"    "&amp;"其他行政事业单位养老支出"</f>
        <v>    其他行政事业单位养老支出</v>
      </c>
      <c r="C18" s="43">
        <v>50500</v>
      </c>
      <c r="D18" s="43">
        <v>36000</v>
      </c>
      <c r="E18" s="43">
        <v>36000</v>
      </c>
      <c r="F18" s="43"/>
      <c r="G18" s="62"/>
      <c r="H18" s="49"/>
      <c r="I18" s="49"/>
      <c r="J18" s="43">
        <v>14500</v>
      </c>
      <c r="K18" s="43">
        <v>14500</v>
      </c>
      <c r="L18" s="43"/>
      <c r="M18" s="43"/>
      <c r="N18" s="43"/>
      <c r="O18" s="43"/>
    </row>
    <row r="19" ht="16.5" customHeight="1" spans="1:15">
      <c r="A19" s="181" t="s">
        <v>100</v>
      </c>
      <c r="B19" s="181" t="str">
        <f>"  "&amp;"抚恤"</f>
        <v>  抚恤</v>
      </c>
      <c r="C19" s="43">
        <v>36420</v>
      </c>
      <c r="D19" s="43">
        <v>36420</v>
      </c>
      <c r="E19" s="43">
        <v>36420</v>
      </c>
      <c r="F19" s="43"/>
      <c r="G19" s="62"/>
      <c r="H19" s="49"/>
      <c r="I19" s="49"/>
      <c r="J19" s="43"/>
      <c r="K19" s="43"/>
      <c r="L19" s="43"/>
      <c r="M19" s="43"/>
      <c r="N19" s="43"/>
      <c r="O19" s="43"/>
    </row>
    <row r="20" ht="16.5" customHeight="1" spans="1:15">
      <c r="A20" s="181" t="s">
        <v>101</v>
      </c>
      <c r="B20" s="181" t="str">
        <f>"    "&amp;"死亡抚恤"</f>
        <v>    死亡抚恤</v>
      </c>
      <c r="C20" s="43">
        <v>36420</v>
      </c>
      <c r="D20" s="43">
        <v>36420</v>
      </c>
      <c r="E20" s="43">
        <v>36420</v>
      </c>
      <c r="F20" s="43"/>
      <c r="G20" s="62"/>
      <c r="H20" s="49"/>
      <c r="I20" s="49"/>
      <c r="J20" s="43"/>
      <c r="K20" s="43"/>
      <c r="L20" s="43"/>
      <c r="M20" s="43"/>
      <c r="N20" s="43"/>
      <c r="O20" s="43"/>
    </row>
    <row r="21" ht="16.5" customHeight="1" spans="1:15">
      <c r="A21" s="181" t="s">
        <v>102</v>
      </c>
      <c r="B21" s="181" t="s">
        <v>103</v>
      </c>
      <c r="C21" s="43">
        <v>67408141.51</v>
      </c>
      <c r="D21" s="43">
        <v>32550626.79</v>
      </c>
      <c r="E21" s="43">
        <v>25887352.16</v>
      </c>
      <c r="F21" s="43">
        <v>6663274.63</v>
      </c>
      <c r="G21" s="62"/>
      <c r="H21" s="49"/>
      <c r="I21" s="49"/>
      <c r="J21" s="43">
        <v>34857514.72</v>
      </c>
      <c r="K21" s="43">
        <v>31807514.72</v>
      </c>
      <c r="L21" s="43"/>
      <c r="M21" s="43"/>
      <c r="N21" s="43"/>
      <c r="O21" s="43">
        <v>3050000</v>
      </c>
    </row>
    <row r="22" ht="16.5" customHeight="1" spans="1:15">
      <c r="A22" s="181" t="s">
        <v>104</v>
      </c>
      <c r="B22" s="181" t="str">
        <f>"  "&amp;"公立医院"</f>
        <v>  公立医院</v>
      </c>
      <c r="C22" s="43">
        <v>61754648.82</v>
      </c>
      <c r="D22" s="43">
        <v>27469446.01</v>
      </c>
      <c r="E22" s="43">
        <v>23369611.38</v>
      </c>
      <c r="F22" s="43">
        <v>4099834.63</v>
      </c>
      <c r="G22" s="62"/>
      <c r="H22" s="49"/>
      <c r="I22" s="49"/>
      <c r="J22" s="43">
        <v>34285202.81</v>
      </c>
      <c r="K22" s="43">
        <v>31235202.81</v>
      </c>
      <c r="L22" s="43"/>
      <c r="M22" s="43"/>
      <c r="N22" s="43"/>
      <c r="O22" s="43">
        <v>3050000</v>
      </c>
    </row>
    <row r="23" ht="16.5" customHeight="1" spans="1:15">
      <c r="A23" s="181" t="s">
        <v>105</v>
      </c>
      <c r="B23" s="181" t="str">
        <f>"    "&amp;"中医（民族）医院"</f>
        <v>    中医（民族）医院</v>
      </c>
      <c r="C23" s="43">
        <v>61754648.82</v>
      </c>
      <c r="D23" s="43">
        <v>27469446.01</v>
      </c>
      <c r="E23" s="43">
        <v>23369611.38</v>
      </c>
      <c r="F23" s="43">
        <v>4099834.63</v>
      </c>
      <c r="G23" s="62"/>
      <c r="H23" s="49"/>
      <c r="I23" s="49"/>
      <c r="J23" s="43">
        <v>34285202.81</v>
      </c>
      <c r="K23" s="43">
        <v>31235202.81</v>
      </c>
      <c r="L23" s="43"/>
      <c r="M23" s="43"/>
      <c r="N23" s="43"/>
      <c r="O23" s="43">
        <v>3050000</v>
      </c>
    </row>
    <row r="24" ht="16.5" customHeight="1" spans="1:15">
      <c r="A24" s="181" t="s">
        <v>106</v>
      </c>
      <c r="B24" s="181" t="str">
        <f>"  "&amp;"行政事业单位医疗"</f>
        <v>  行政事业单位医疗</v>
      </c>
      <c r="C24" s="43">
        <v>3090052.69</v>
      </c>
      <c r="D24" s="43">
        <v>2517740.78</v>
      </c>
      <c r="E24" s="43">
        <v>2517740.78</v>
      </c>
      <c r="F24" s="43"/>
      <c r="G24" s="62"/>
      <c r="H24" s="49"/>
      <c r="I24" s="49"/>
      <c r="J24" s="43">
        <v>572311.91</v>
      </c>
      <c r="K24" s="43">
        <v>572311.91</v>
      </c>
      <c r="L24" s="43"/>
      <c r="M24" s="43"/>
      <c r="N24" s="43"/>
      <c r="O24" s="43"/>
    </row>
    <row r="25" ht="16.5" customHeight="1" spans="1:15">
      <c r="A25" s="181" t="s">
        <v>107</v>
      </c>
      <c r="B25" s="181" t="str">
        <f>"    "&amp;"行政单位医疗"</f>
        <v>    行政单位医疗</v>
      </c>
      <c r="C25" s="43"/>
      <c r="D25" s="43"/>
      <c r="E25" s="43"/>
      <c r="F25" s="43"/>
      <c r="G25" s="62"/>
      <c r="H25" s="49"/>
      <c r="I25" s="49"/>
      <c r="J25" s="43"/>
      <c r="K25" s="43"/>
      <c r="L25" s="43"/>
      <c r="M25" s="43"/>
      <c r="N25" s="43"/>
      <c r="O25" s="43"/>
    </row>
    <row r="26" ht="16.5" customHeight="1" spans="1:15">
      <c r="A26" s="181" t="s">
        <v>108</v>
      </c>
      <c r="B26" s="181" t="str">
        <f>"    "&amp;"事业单位医疗"</f>
        <v>    事业单位医疗</v>
      </c>
      <c r="C26" s="43">
        <v>1984153.65</v>
      </c>
      <c r="D26" s="43">
        <v>1485748.15</v>
      </c>
      <c r="E26" s="43">
        <v>1485748.15</v>
      </c>
      <c r="F26" s="43"/>
      <c r="G26" s="62"/>
      <c r="H26" s="49"/>
      <c r="I26" s="49"/>
      <c r="J26" s="43">
        <v>498405.5</v>
      </c>
      <c r="K26" s="43">
        <v>498405.5</v>
      </c>
      <c r="L26" s="43"/>
      <c r="M26" s="43"/>
      <c r="N26" s="43"/>
      <c r="O26" s="43"/>
    </row>
    <row r="27" ht="16.5" customHeight="1" spans="1:15">
      <c r="A27" s="181" t="s">
        <v>109</v>
      </c>
      <c r="B27" s="181" t="str">
        <f>"    "&amp;"公务员医疗补助"</f>
        <v>    公务员医疗补助</v>
      </c>
      <c r="C27" s="43">
        <v>937199.47</v>
      </c>
      <c r="D27" s="43">
        <v>912735.97</v>
      </c>
      <c r="E27" s="43">
        <v>912735.97</v>
      </c>
      <c r="F27" s="43"/>
      <c r="G27" s="62"/>
      <c r="H27" s="49"/>
      <c r="I27" s="49"/>
      <c r="J27" s="43">
        <v>24463.5</v>
      </c>
      <c r="K27" s="43">
        <v>24463.5</v>
      </c>
      <c r="L27" s="43"/>
      <c r="M27" s="43"/>
      <c r="N27" s="43"/>
      <c r="O27" s="43"/>
    </row>
    <row r="28" ht="16.5" customHeight="1" spans="1:15">
      <c r="A28" s="181" t="s">
        <v>110</v>
      </c>
      <c r="B28" s="181" t="str">
        <f>"    "&amp;"其他行政事业单位医疗支出"</f>
        <v>    其他行政事业单位医疗支出</v>
      </c>
      <c r="C28" s="43">
        <v>168699.57</v>
      </c>
      <c r="D28" s="43">
        <v>119256.66</v>
      </c>
      <c r="E28" s="43">
        <v>119256.66</v>
      </c>
      <c r="F28" s="43"/>
      <c r="G28" s="62"/>
      <c r="H28" s="49"/>
      <c r="I28" s="49"/>
      <c r="J28" s="43">
        <v>49442.91</v>
      </c>
      <c r="K28" s="43">
        <v>49442.91</v>
      </c>
      <c r="L28" s="43"/>
      <c r="M28" s="43"/>
      <c r="N28" s="43"/>
      <c r="O28" s="43"/>
    </row>
    <row r="29" ht="16.5" customHeight="1" spans="1:15">
      <c r="A29" s="181" t="s">
        <v>111</v>
      </c>
      <c r="B29" s="181" t="str">
        <f>"  "&amp;"中医药事务"</f>
        <v>  中医药事务</v>
      </c>
      <c r="C29" s="43">
        <v>2563440</v>
      </c>
      <c r="D29" s="43">
        <v>2563440</v>
      </c>
      <c r="E29" s="43"/>
      <c r="F29" s="43">
        <v>2563440</v>
      </c>
      <c r="G29" s="62"/>
      <c r="H29" s="49"/>
      <c r="I29" s="49"/>
      <c r="J29" s="43"/>
      <c r="K29" s="43"/>
      <c r="L29" s="43"/>
      <c r="M29" s="43"/>
      <c r="N29" s="43"/>
      <c r="O29" s="43"/>
    </row>
    <row r="30" ht="16.5" customHeight="1" spans="1:15">
      <c r="A30" s="181" t="s">
        <v>112</v>
      </c>
      <c r="B30" s="181" t="str">
        <f>"    "&amp;"中医（民族医）药专项"</f>
        <v>    中医（民族医）药专项</v>
      </c>
      <c r="C30" s="43">
        <v>2563440</v>
      </c>
      <c r="D30" s="43">
        <v>2563440</v>
      </c>
      <c r="E30" s="43"/>
      <c r="F30" s="43">
        <v>2563440</v>
      </c>
      <c r="G30" s="62"/>
      <c r="H30" s="49"/>
      <c r="I30" s="49"/>
      <c r="J30" s="43"/>
      <c r="K30" s="43"/>
      <c r="L30" s="43"/>
      <c r="M30" s="43"/>
      <c r="N30" s="43"/>
      <c r="O30" s="43"/>
    </row>
    <row r="31" ht="16.5" customHeight="1" spans="1:15">
      <c r="A31" s="181" t="s">
        <v>113</v>
      </c>
      <c r="B31" s="181" t="s">
        <v>114</v>
      </c>
      <c r="C31" s="43">
        <v>318600</v>
      </c>
      <c r="D31" s="43">
        <v>318600</v>
      </c>
      <c r="E31" s="43"/>
      <c r="F31" s="43">
        <v>318600</v>
      </c>
      <c r="G31" s="62"/>
      <c r="H31" s="49"/>
      <c r="I31" s="49"/>
      <c r="J31" s="43"/>
      <c r="K31" s="43"/>
      <c r="L31" s="43"/>
      <c r="M31" s="43"/>
      <c r="N31" s="43"/>
      <c r="O31" s="43"/>
    </row>
    <row r="32" ht="16.5" customHeight="1" spans="1:15">
      <c r="A32" s="181" t="s">
        <v>115</v>
      </c>
      <c r="B32" s="181" t="str">
        <f>"  "&amp;"巩固脱贫攻坚成果衔接乡村振兴"</f>
        <v>  巩固脱贫攻坚成果衔接乡村振兴</v>
      </c>
      <c r="C32" s="43">
        <v>318600</v>
      </c>
      <c r="D32" s="43">
        <v>318600</v>
      </c>
      <c r="E32" s="43"/>
      <c r="F32" s="43">
        <v>318600</v>
      </c>
      <c r="G32" s="62"/>
      <c r="H32" s="49"/>
      <c r="I32" s="49"/>
      <c r="J32" s="43"/>
      <c r="K32" s="43"/>
      <c r="L32" s="43"/>
      <c r="M32" s="43"/>
      <c r="N32" s="43"/>
      <c r="O32" s="43"/>
    </row>
    <row r="33" ht="16.5" customHeight="1" spans="1:15">
      <c r="A33" s="181" t="s">
        <v>116</v>
      </c>
      <c r="B33" s="181" t="str">
        <f>"    "&amp;"其他巩固脱贫攻坚成果衔接乡村振兴支出"</f>
        <v>    其他巩固脱贫攻坚成果衔接乡村振兴支出</v>
      </c>
      <c r="C33" s="43">
        <v>318600</v>
      </c>
      <c r="D33" s="43">
        <v>318600</v>
      </c>
      <c r="E33" s="43"/>
      <c r="F33" s="43">
        <v>318600</v>
      </c>
      <c r="G33" s="62"/>
      <c r="H33" s="49"/>
      <c r="I33" s="49"/>
      <c r="J33" s="43"/>
      <c r="K33" s="43"/>
      <c r="L33" s="43"/>
      <c r="M33" s="43"/>
      <c r="N33" s="43"/>
      <c r="O33" s="43"/>
    </row>
    <row r="34" ht="16.5" customHeight="1" spans="1:15">
      <c r="A34" s="181" t="s">
        <v>117</v>
      </c>
      <c r="B34" s="181" t="s">
        <v>118</v>
      </c>
      <c r="C34" s="43">
        <v>3356799.7</v>
      </c>
      <c r="D34" s="43">
        <v>2554285.69</v>
      </c>
      <c r="E34" s="43">
        <v>2554285.69</v>
      </c>
      <c r="F34" s="43"/>
      <c r="G34" s="62"/>
      <c r="H34" s="49"/>
      <c r="I34" s="49"/>
      <c r="J34" s="43">
        <v>802514.01</v>
      </c>
      <c r="K34" s="43">
        <v>802514.01</v>
      </c>
      <c r="L34" s="43"/>
      <c r="M34" s="43"/>
      <c r="N34" s="43"/>
      <c r="O34" s="43"/>
    </row>
    <row r="35" ht="16.5" customHeight="1" spans="1:15">
      <c r="A35" s="181" t="s">
        <v>119</v>
      </c>
      <c r="B35" s="181" t="str">
        <f>"  "&amp;"住房改革支出"</f>
        <v>  住房改革支出</v>
      </c>
      <c r="C35" s="43">
        <v>3356799.7</v>
      </c>
      <c r="D35" s="43">
        <v>2554285.69</v>
      </c>
      <c r="E35" s="43">
        <v>2554285.69</v>
      </c>
      <c r="F35" s="43"/>
      <c r="G35" s="62"/>
      <c r="H35" s="49"/>
      <c r="I35" s="49"/>
      <c r="J35" s="43">
        <v>802514.01</v>
      </c>
      <c r="K35" s="43">
        <v>802514.01</v>
      </c>
      <c r="L35" s="43"/>
      <c r="M35" s="43"/>
      <c r="N35" s="43"/>
      <c r="O35" s="43"/>
    </row>
    <row r="36" ht="20.25" customHeight="1" spans="1:15">
      <c r="A36" s="181" t="s">
        <v>120</v>
      </c>
      <c r="B36" s="181" t="str">
        <f>"    "&amp;"住房公积金"</f>
        <v>    住房公积金</v>
      </c>
      <c r="C36" s="43">
        <v>3356799.7</v>
      </c>
      <c r="D36" s="43">
        <v>2554285.69</v>
      </c>
      <c r="E36" s="43">
        <v>2554285.69</v>
      </c>
      <c r="F36" s="43"/>
      <c r="G36" s="96"/>
      <c r="H36" s="150"/>
      <c r="I36" s="150"/>
      <c r="J36" s="43">
        <v>802514.01</v>
      </c>
      <c r="K36" s="43">
        <v>802514.01</v>
      </c>
      <c r="L36" s="43"/>
      <c r="M36" s="43"/>
      <c r="N36" s="43"/>
      <c r="O36" s="43"/>
    </row>
    <row r="37" ht="17.25" customHeight="1" spans="1:15">
      <c r="A37" s="112" t="s">
        <v>121</v>
      </c>
      <c r="B37" s="113" t="s">
        <v>121</v>
      </c>
      <c r="C37" s="106">
        <v>78697069.48</v>
      </c>
      <c r="D37" s="43">
        <v>41619429.85</v>
      </c>
      <c r="E37" s="106">
        <v>33537555.22</v>
      </c>
      <c r="F37" s="106">
        <v>8081874.63</v>
      </c>
      <c r="G37" s="96"/>
      <c r="H37" s="150"/>
      <c r="I37" s="150"/>
      <c r="J37" s="43">
        <v>37077639.63</v>
      </c>
      <c r="K37" s="106">
        <v>34027639.63</v>
      </c>
      <c r="L37" s="106"/>
      <c r="M37" s="106"/>
      <c r="N37" s="106"/>
      <c r="O37" s="106">
        <v>3050000</v>
      </c>
    </row>
  </sheetData>
  <mergeCells count="11">
    <mergeCell ref="A3:O3"/>
    <mergeCell ref="A4:L4"/>
    <mergeCell ref="D5:F5"/>
    <mergeCell ref="J5:O5"/>
    <mergeCell ref="A37:B37"/>
    <mergeCell ref="A5:A6"/>
    <mergeCell ref="B5:B6"/>
    <mergeCell ref="C5:C6"/>
    <mergeCell ref="G5:G6"/>
    <mergeCell ref="H5:H6"/>
    <mergeCell ref="I5:I6"/>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6"/>
  <sheetViews>
    <sheetView showZeros="0" workbookViewId="0">
      <pane ySplit="1" topLeftCell="A2" activePane="bottomLeft" state="frozen"/>
      <selection/>
      <selection pane="bottomLeft" activeCell="A4" sqref="A4:B4"/>
    </sheetView>
  </sheetViews>
  <sheetFormatPr defaultColWidth="9.14166666666667" defaultRowHeight="14.25" customHeight="1" outlineLevelCol="3"/>
  <cols>
    <col min="1" max="1" width="49.275" customWidth="1"/>
    <col min="2" max="2" width="43.3166666666667" customWidth="1"/>
    <col min="3" max="3" width="48.575" customWidth="1"/>
    <col min="4" max="4" width="41.175" customWidth="1"/>
  </cols>
  <sheetData>
    <row r="1" customHeight="1" spans="1:4">
      <c r="A1" s="1"/>
      <c r="B1" s="1"/>
      <c r="C1" s="1"/>
      <c r="D1" s="1"/>
    </row>
    <row r="2" customHeight="1" spans="4:4">
      <c r="D2" s="107" t="s">
        <v>122</v>
      </c>
    </row>
    <row r="3" ht="31.5" customHeight="1" spans="1:4">
      <c r="A3" s="46" t="s">
        <v>123</v>
      </c>
      <c r="B3" s="164"/>
      <c r="C3" s="164"/>
      <c r="D3" s="164"/>
    </row>
    <row r="4" ht="17.25" customHeight="1" spans="1:4">
      <c r="A4" s="5" t="str">
        <f>"单位名称："&amp;"迪庆藏族自治州藏医院"</f>
        <v>单位名称：迪庆藏族自治州藏医院</v>
      </c>
      <c r="B4" s="165"/>
      <c r="C4" s="165"/>
      <c r="D4" s="108" t="s">
        <v>2</v>
      </c>
    </row>
    <row r="5" ht="24.65" customHeight="1" spans="1:4">
      <c r="A5" s="11" t="s">
        <v>3</v>
      </c>
      <c r="B5" s="13"/>
      <c r="C5" s="11" t="s">
        <v>4</v>
      </c>
      <c r="D5" s="13"/>
    </row>
    <row r="6" ht="15.65" customHeight="1" spans="1:4">
      <c r="A6" s="16" t="s">
        <v>5</v>
      </c>
      <c r="B6" s="166" t="s">
        <v>6</v>
      </c>
      <c r="C6" s="16" t="s">
        <v>124</v>
      </c>
      <c r="D6" s="166" t="s">
        <v>6</v>
      </c>
    </row>
    <row r="7" ht="14.15" customHeight="1" spans="1:4">
      <c r="A7" s="19"/>
      <c r="B7" s="18"/>
      <c r="C7" s="19"/>
      <c r="D7" s="18"/>
    </row>
    <row r="8" ht="29.15" customHeight="1" spans="1:4">
      <c r="A8" s="167" t="s">
        <v>125</v>
      </c>
      <c r="B8" s="168">
        <v>33537555.22</v>
      </c>
      <c r="C8" s="169" t="s">
        <v>126</v>
      </c>
      <c r="D8" s="106">
        <v>41619429.85</v>
      </c>
    </row>
    <row r="9" ht="29.15" customHeight="1" spans="1:4">
      <c r="A9" s="170" t="s">
        <v>127</v>
      </c>
      <c r="B9" s="168">
        <v>33537555.22</v>
      </c>
      <c r="C9" s="171" t="s">
        <v>128</v>
      </c>
      <c r="D9" s="106">
        <v>169110</v>
      </c>
    </row>
    <row r="10" ht="29.15" customHeight="1" spans="1:4">
      <c r="A10" s="170" t="s">
        <v>129</v>
      </c>
      <c r="B10" s="96"/>
      <c r="C10" s="171" t="s">
        <v>130</v>
      </c>
      <c r="D10" s="106"/>
    </row>
    <row r="11" ht="29.15" customHeight="1" spans="1:4">
      <c r="A11" s="170" t="s">
        <v>131</v>
      </c>
      <c r="B11" s="96"/>
      <c r="C11" s="171" t="s">
        <v>132</v>
      </c>
      <c r="D11" s="106"/>
    </row>
    <row r="12" ht="29.15" customHeight="1" spans="1:4">
      <c r="A12" s="172" t="s">
        <v>133</v>
      </c>
      <c r="B12" s="129">
        <v>8081874.63</v>
      </c>
      <c r="C12" s="171" t="s">
        <v>134</v>
      </c>
      <c r="D12" s="106"/>
    </row>
    <row r="13" ht="29.15" customHeight="1" spans="1:4">
      <c r="A13" s="170" t="s">
        <v>127</v>
      </c>
      <c r="B13" s="129">
        <v>8081874.63</v>
      </c>
      <c r="C13" s="171" t="s">
        <v>135</v>
      </c>
      <c r="D13" s="106"/>
    </row>
    <row r="14" ht="29.15" customHeight="1" spans="1:4">
      <c r="A14" s="173" t="s">
        <v>129</v>
      </c>
      <c r="B14" s="150"/>
      <c r="C14" s="171" t="s">
        <v>136</v>
      </c>
      <c r="D14" s="106">
        <v>1100000</v>
      </c>
    </row>
    <row r="15" ht="29.15" customHeight="1" spans="1:4">
      <c r="A15" s="173" t="s">
        <v>131</v>
      </c>
      <c r="B15" s="174"/>
      <c r="C15" s="171" t="s">
        <v>137</v>
      </c>
      <c r="D15" s="106"/>
    </row>
    <row r="16" ht="29.15" customHeight="1" spans="1:4">
      <c r="A16" s="173"/>
      <c r="B16" s="174"/>
      <c r="C16" s="171" t="s">
        <v>138</v>
      </c>
      <c r="D16" s="106">
        <v>4926807.37</v>
      </c>
    </row>
    <row r="17" ht="29.15" customHeight="1" spans="1:4">
      <c r="A17" s="173"/>
      <c r="B17" s="174"/>
      <c r="C17" s="171" t="s">
        <v>139</v>
      </c>
      <c r="D17" s="106">
        <v>32550626.79</v>
      </c>
    </row>
    <row r="18" ht="29.15" customHeight="1" spans="1:4">
      <c r="A18" s="173"/>
      <c r="B18" s="174"/>
      <c r="C18" s="171" t="s">
        <v>140</v>
      </c>
      <c r="D18" s="106"/>
    </row>
    <row r="19" ht="29.15" customHeight="1" spans="1:4">
      <c r="A19" s="173"/>
      <c r="B19" s="174"/>
      <c r="C19" s="171" t="s">
        <v>141</v>
      </c>
      <c r="D19" s="106"/>
    </row>
    <row r="20" ht="29.15" customHeight="1" spans="1:4">
      <c r="A20" s="173"/>
      <c r="B20" s="174"/>
      <c r="C20" s="171" t="s">
        <v>142</v>
      </c>
      <c r="D20" s="106">
        <v>318600</v>
      </c>
    </row>
    <row r="21" ht="29.15" customHeight="1" spans="1:4">
      <c r="A21" s="173"/>
      <c r="B21" s="174"/>
      <c r="C21" s="171" t="s">
        <v>143</v>
      </c>
      <c r="D21" s="106"/>
    </row>
    <row r="22" ht="29.15" customHeight="1" spans="1:4">
      <c r="A22" s="173"/>
      <c r="B22" s="174"/>
      <c r="C22" s="171" t="s">
        <v>144</v>
      </c>
      <c r="D22" s="106"/>
    </row>
    <row r="23" ht="29.15" customHeight="1" spans="1:4">
      <c r="A23" s="173"/>
      <c r="B23" s="174"/>
      <c r="C23" s="171" t="s">
        <v>145</v>
      </c>
      <c r="D23" s="106"/>
    </row>
    <row r="24" ht="29.15" customHeight="1" spans="1:4">
      <c r="A24" s="173"/>
      <c r="B24" s="174"/>
      <c r="C24" s="171" t="s">
        <v>146</v>
      </c>
      <c r="D24" s="106"/>
    </row>
    <row r="25" ht="29.15" customHeight="1" spans="1:4">
      <c r="A25" s="173"/>
      <c r="B25" s="174"/>
      <c r="C25" s="171" t="s">
        <v>147</v>
      </c>
      <c r="D25" s="106"/>
    </row>
    <row r="26" ht="29.15" customHeight="1" spans="1:4">
      <c r="A26" s="173"/>
      <c r="B26" s="174"/>
      <c r="C26" s="171" t="s">
        <v>148</v>
      </c>
      <c r="D26" s="106"/>
    </row>
    <row r="27" ht="29.15" customHeight="1" spans="1:4">
      <c r="A27" s="173"/>
      <c r="B27" s="174"/>
      <c r="C27" s="171" t="s">
        <v>149</v>
      </c>
      <c r="D27" s="106">
        <v>2554285.69</v>
      </c>
    </row>
    <row r="28" ht="29.15" customHeight="1" spans="1:4">
      <c r="A28" s="173"/>
      <c r="B28" s="174"/>
      <c r="C28" s="171" t="s">
        <v>150</v>
      </c>
      <c r="D28" s="106"/>
    </row>
    <row r="29" ht="29.15" customHeight="1" spans="1:4">
      <c r="A29" s="173"/>
      <c r="B29" s="174"/>
      <c r="C29" s="171" t="s">
        <v>151</v>
      </c>
      <c r="D29" s="106"/>
    </row>
    <row r="30" ht="29.15" customHeight="1" spans="1:4">
      <c r="A30" s="173"/>
      <c r="B30" s="174"/>
      <c r="C30" s="171" t="s">
        <v>152</v>
      </c>
      <c r="D30" s="106"/>
    </row>
    <row r="31" ht="29.15" customHeight="1" spans="1:4">
      <c r="A31" s="173"/>
      <c r="B31" s="174"/>
      <c r="C31" s="171" t="s">
        <v>153</v>
      </c>
      <c r="D31" s="106"/>
    </row>
    <row r="32" ht="29.15" customHeight="1" spans="1:4">
      <c r="A32" s="173"/>
      <c r="B32" s="174"/>
      <c r="C32" s="171" t="s">
        <v>154</v>
      </c>
      <c r="D32" s="106"/>
    </row>
    <row r="33" ht="29.15" customHeight="1" spans="1:4">
      <c r="A33" s="173"/>
      <c r="B33" s="174"/>
      <c r="C33" s="171" t="s">
        <v>155</v>
      </c>
      <c r="D33" s="106"/>
    </row>
    <row r="34" ht="29.15" customHeight="1" spans="1:4">
      <c r="A34" s="173"/>
      <c r="B34" s="174"/>
      <c r="C34" s="171" t="s">
        <v>156</v>
      </c>
      <c r="D34" s="106"/>
    </row>
    <row r="35" ht="29.15" customHeight="1" spans="1:4">
      <c r="A35" s="175"/>
      <c r="B35" s="174"/>
      <c r="C35" s="176" t="s">
        <v>157</v>
      </c>
      <c r="D35" s="177"/>
    </row>
    <row r="36" ht="29.15" customHeight="1" spans="1:4">
      <c r="A36" s="175" t="s">
        <v>158</v>
      </c>
      <c r="B36" s="178">
        <v>41619429.85</v>
      </c>
      <c r="C36" s="179" t="s">
        <v>52</v>
      </c>
      <c r="D36" s="178">
        <v>41619429.85</v>
      </c>
    </row>
  </sheetData>
  <mergeCells count="8">
    <mergeCell ref="A3:D3"/>
    <mergeCell ref="A4:B4"/>
    <mergeCell ref="A5:B5"/>
    <mergeCell ref="C5:D5"/>
    <mergeCell ref="A6:A7"/>
    <mergeCell ref="B6:B7"/>
    <mergeCell ref="C6:C7"/>
    <mergeCell ref="D6:D7"/>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6"/>
  <sheetViews>
    <sheetView showZeros="0" workbookViewId="0">
      <pane ySplit="1" topLeftCell="A2" activePane="bottomLeft" state="frozen"/>
      <selection/>
      <selection pane="bottomLeft" activeCell="A4" sqref="A4:E4"/>
    </sheetView>
  </sheetViews>
  <sheetFormatPr defaultColWidth="9.14166666666667" defaultRowHeight="14.25" customHeight="1" outlineLevelCol="6"/>
  <cols>
    <col min="1" max="1" width="20.1416666666667" customWidth="1"/>
    <col min="2" max="2" width="37.3166666666667" customWidth="1"/>
    <col min="3" max="3" width="24.275" customWidth="1"/>
    <col min="4" max="6" width="25.025" customWidth="1"/>
    <col min="7" max="7" width="24.275" customWidth="1"/>
  </cols>
  <sheetData>
    <row r="1" customHeight="1" spans="1:7">
      <c r="A1" s="1"/>
      <c r="B1" s="1"/>
      <c r="C1" s="1"/>
      <c r="D1" s="1"/>
      <c r="E1" s="1"/>
      <c r="F1" s="1"/>
      <c r="G1" s="1"/>
    </row>
    <row r="2" ht="12" customHeight="1" spans="4:7">
      <c r="D2" s="130"/>
      <c r="F2" s="56"/>
      <c r="G2" s="56" t="s">
        <v>159</v>
      </c>
    </row>
    <row r="3" ht="39" customHeight="1" spans="1:7">
      <c r="A3" s="4" t="s">
        <v>160</v>
      </c>
      <c r="B3" s="4"/>
      <c r="C3" s="4"/>
      <c r="D3" s="4"/>
      <c r="E3" s="4"/>
      <c r="F3" s="4"/>
      <c r="G3" s="4"/>
    </row>
    <row r="4" ht="18" customHeight="1" spans="1:7">
      <c r="A4" s="5" t="str">
        <f>"单位名称："&amp;"迪庆藏族自治州藏医院"</f>
        <v>单位名称：迪庆藏族自治州藏医院</v>
      </c>
      <c r="F4" s="111"/>
      <c r="G4" s="111" t="s">
        <v>2</v>
      </c>
    </row>
    <row r="5" ht="20.25" customHeight="1" spans="1:7">
      <c r="A5" s="152" t="s">
        <v>161</v>
      </c>
      <c r="B5" s="153"/>
      <c r="C5" s="154" t="s">
        <v>57</v>
      </c>
      <c r="D5" s="12" t="s">
        <v>84</v>
      </c>
      <c r="E5" s="12"/>
      <c r="F5" s="13"/>
      <c r="G5" s="154" t="s">
        <v>85</v>
      </c>
    </row>
    <row r="6" ht="20.25" customHeight="1" spans="1:7">
      <c r="A6" s="155" t="s">
        <v>75</v>
      </c>
      <c r="B6" s="156" t="s">
        <v>76</v>
      </c>
      <c r="C6" s="98"/>
      <c r="D6" s="98" t="s">
        <v>59</v>
      </c>
      <c r="E6" s="98" t="s">
        <v>162</v>
      </c>
      <c r="F6" s="98" t="s">
        <v>163</v>
      </c>
      <c r="G6" s="98"/>
    </row>
    <row r="7" ht="13.5" customHeight="1" spans="1:7">
      <c r="A7" s="157" t="s">
        <v>164</v>
      </c>
      <c r="B7" s="157" t="s">
        <v>165</v>
      </c>
      <c r="C7" s="157" t="s">
        <v>166</v>
      </c>
      <c r="D7" s="62"/>
      <c r="E7" s="157" t="s">
        <v>167</v>
      </c>
      <c r="F7" s="157" t="s">
        <v>168</v>
      </c>
      <c r="G7" s="157" t="s">
        <v>169</v>
      </c>
    </row>
    <row r="8" ht="13.5" customHeight="1" spans="1:7">
      <c r="A8" s="114" t="s">
        <v>86</v>
      </c>
      <c r="B8" s="114" t="s">
        <v>87</v>
      </c>
      <c r="C8" s="158">
        <v>169110</v>
      </c>
      <c r="D8" s="158">
        <v>169110</v>
      </c>
      <c r="E8" s="158"/>
      <c r="F8" s="158">
        <v>169110</v>
      </c>
      <c r="G8" s="158"/>
    </row>
    <row r="9" ht="13.5" customHeight="1" spans="1:7">
      <c r="A9" s="159" t="s">
        <v>88</v>
      </c>
      <c r="B9" s="159" t="s">
        <v>170</v>
      </c>
      <c r="C9" s="158">
        <v>169110</v>
      </c>
      <c r="D9" s="158">
        <v>169110</v>
      </c>
      <c r="E9" s="158"/>
      <c r="F9" s="158">
        <v>169110</v>
      </c>
      <c r="G9" s="158"/>
    </row>
    <row r="10" ht="13.5" customHeight="1" spans="1:7">
      <c r="A10" s="160" t="s">
        <v>89</v>
      </c>
      <c r="B10" s="160" t="s">
        <v>170</v>
      </c>
      <c r="C10" s="158">
        <v>169110</v>
      </c>
      <c r="D10" s="158">
        <v>169110</v>
      </c>
      <c r="E10" s="158"/>
      <c r="F10" s="158">
        <v>169110</v>
      </c>
      <c r="G10" s="158"/>
    </row>
    <row r="11" ht="13.5" customHeight="1" spans="1:7">
      <c r="A11" s="114" t="s">
        <v>90</v>
      </c>
      <c r="B11" s="114" t="s">
        <v>91</v>
      </c>
      <c r="C11" s="158">
        <v>1100000</v>
      </c>
      <c r="D11" s="158"/>
      <c r="E11" s="158"/>
      <c r="F11" s="158"/>
      <c r="G11" s="158">
        <v>1100000</v>
      </c>
    </row>
    <row r="12" ht="13.5" customHeight="1" spans="1:7">
      <c r="A12" s="159" t="s">
        <v>92</v>
      </c>
      <c r="B12" s="159" t="s">
        <v>171</v>
      </c>
      <c r="C12" s="158">
        <v>1100000</v>
      </c>
      <c r="D12" s="158"/>
      <c r="E12" s="158"/>
      <c r="F12" s="158"/>
      <c r="G12" s="158">
        <v>1100000</v>
      </c>
    </row>
    <row r="13" ht="13.5" customHeight="1" spans="1:7">
      <c r="A13" s="160" t="s">
        <v>93</v>
      </c>
      <c r="B13" s="160" t="s">
        <v>172</v>
      </c>
      <c r="C13" s="158">
        <v>1100000</v>
      </c>
      <c r="D13" s="158"/>
      <c r="E13" s="158"/>
      <c r="F13" s="158"/>
      <c r="G13" s="158">
        <v>1100000</v>
      </c>
    </row>
    <row r="14" ht="13.5" customHeight="1" spans="1:7">
      <c r="A14" s="114" t="s">
        <v>94</v>
      </c>
      <c r="B14" s="114" t="s">
        <v>95</v>
      </c>
      <c r="C14" s="158">
        <v>4926807.37</v>
      </c>
      <c r="D14" s="158">
        <v>4926807.37</v>
      </c>
      <c r="E14" s="158">
        <v>4890807.37</v>
      </c>
      <c r="F14" s="158">
        <v>36000</v>
      </c>
      <c r="G14" s="158"/>
    </row>
    <row r="15" ht="13.5" customHeight="1" spans="1:7">
      <c r="A15" s="159" t="s">
        <v>96</v>
      </c>
      <c r="B15" s="159" t="s">
        <v>173</v>
      </c>
      <c r="C15" s="158">
        <v>4890387.37</v>
      </c>
      <c r="D15" s="158">
        <v>4890387.37</v>
      </c>
      <c r="E15" s="158">
        <v>4854387.37</v>
      </c>
      <c r="F15" s="158">
        <v>36000</v>
      </c>
      <c r="G15" s="158"/>
    </row>
    <row r="16" ht="13.5" customHeight="1" spans="1:7">
      <c r="A16" s="160" t="s">
        <v>97</v>
      </c>
      <c r="B16" s="160" t="s">
        <v>174</v>
      </c>
      <c r="C16" s="158">
        <v>3236258.25</v>
      </c>
      <c r="D16" s="158">
        <v>3236258.25</v>
      </c>
      <c r="E16" s="158">
        <v>3236258.25</v>
      </c>
      <c r="F16" s="158"/>
      <c r="G16" s="158"/>
    </row>
    <row r="17" ht="13.5" customHeight="1" spans="1:7">
      <c r="A17" s="160" t="s">
        <v>98</v>
      </c>
      <c r="B17" s="160" t="s">
        <v>175</v>
      </c>
      <c r="C17" s="158">
        <v>1618129.12</v>
      </c>
      <c r="D17" s="158">
        <v>1618129.12</v>
      </c>
      <c r="E17" s="158">
        <v>1618129.12</v>
      </c>
      <c r="F17" s="158"/>
      <c r="G17" s="158"/>
    </row>
    <row r="18" ht="13.5" customHeight="1" spans="1:7">
      <c r="A18" s="160" t="s">
        <v>99</v>
      </c>
      <c r="B18" s="160" t="s">
        <v>176</v>
      </c>
      <c r="C18" s="158">
        <v>36000</v>
      </c>
      <c r="D18" s="158">
        <v>36000</v>
      </c>
      <c r="E18" s="158"/>
      <c r="F18" s="158">
        <v>36000</v>
      </c>
      <c r="G18" s="158"/>
    </row>
    <row r="19" ht="13.5" customHeight="1" spans="1:7">
      <c r="A19" s="159" t="s">
        <v>100</v>
      </c>
      <c r="B19" s="159" t="s">
        <v>177</v>
      </c>
      <c r="C19" s="158">
        <v>36420</v>
      </c>
      <c r="D19" s="158">
        <v>36420</v>
      </c>
      <c r="E19" s="158">
        <v>36420</v>
      </c>
      <c r="F19" s="158"/>
      <c r="G19" s="158"/>
    </row>
    <row r="20" ht="13.5" customHeight="1" spans="1:7">
      <c r="A20" s="160" t="s">
        <v>101</v>
      </c>
      <c r="B20" s="160" t="s">
        <v>178</v>
      </c>
      <c r="C20" s="158">
        <v>36420</v>
      </c>
      <c r="D20" s="158">
        <v>36420</v>
      </c>
      <c r="E20" s="158">
        <v>36420</v>
      </c>
      <c r="F20" s="158"/>
      <c r="G20" s="158"/>
    </row>
    <row r="21" ht="13.5" customHeight="1" spans="1:7">
      <c r="A21" s="114" t="s">
        <v>102</v>
      </c>
      <c r="B21" s="114" t="s">
        <v>103</v>
      </c>
      <c r="C21" s="158">
        <v>32550626.79</v>
      </c>
      <c r="D21" s="158">
        <v>25887352.16</v>
      </c>
      <c r="E21" s="158">
        <v>25370046.67</v>
      </c>
      <c r="F21" s="158">
        <v>517305.49</v>
      </c>
      <c r="G21" s="158">
        <v>6663274.63</v>
      </c>
    </row>
    <row r="22" ht="13.5" customHeight="1" spans="1:7">
      <c r="A22" s="159" t="s">
        <v>104</v>
      </c>
      <c r="B22" s="159" t="s">
        <v>179</v>
      </c>
      <c r="C22" s="158">
        <v>27469446.01</v>
      </c>
      <c r="D22" s="158">
        <v>23369611.38</v>
      </c>
      <c r="E22" s="158">
        <v>22852305.89</v>
      </c>
      <c r="F22" s="158">
        <v>517305.49</v>
      </c>
      <c r="G22" s="158">
        <v>4099834.63</v>
      </c>
    </row>
    <row r="23" ht="13.5" customHeight="1" spans="1:7">
      <c r="A23" s="160" t="s">
        <v>105</v>
      </c>
      <c r="B23" s="160" t="s">
        <v>180</v>
      </c>
      <c r="C23" s="158">
        <v>27469446.01</v>
      </c>
      <c r="D23" s="158">
        <v>23369611.38</v>
      </c>
      <c r="E23" s="158">
        <v>22852305.89</v>
      </c>
      <c r="F23" s="158">
        <v>517305.49</v>
      </c>
      <c r="G23" s="158">
        <v>4099834.63</v>
      </c>
    </row>
    <row r="24" ht="13.5" customHeight="1" spans="1:7">
      <c r="A24" s="159" t="s">
        <v>106</v>
      </c>
      <c r="B24" s="159" t="s">
        <v>181</v>
      </c>
      <c r="C24" s="158">
        <v>2517740.78</v>
      </c>
      <c r="D24" s="158">
        <v>2517740.78</v>
      </c>
      <c r="E24" s="158">
        <v>2517740.78</v>
      </c>
      <c r="F24" s="158"/>
      <c r="G24" s="158"/>
    </row>
    <row r="25" ht="13.5" customHeight="1" spans="1:7">
      <c r="A25" s="160" t="s">
        <v>108</v>
      </c>
      <c r="B25" s="160" t="s">
        <v>182</v>
      </c>
      <c r="C25" s="158">
        <v>1485748.15</v>
      </c>
      <c r="D25" s="158">
        <v>1485748.15</v>
      </c>
      <c r="E25" s="158">
        <v>1485748.15</v>
      </c>
      <c r="F25" s="158"/>
      <c r="G25" s="158"/>
    </row>
    <row r="26" ht="13.5" customHeight="1" spans="1:7">
      <c r="A26" s="160" t="s">
        <v>109</v>
      </c>
      <c r="B26" s="160" t="s">
        <v>183</v>
      </c>
      <c r="C26" s="158">
        <v>912735.97</v>
      </c>
      <c r="D26" s="158">
        <v>912735.97</v>
      </c>
      <c r="E26" s="158">
        <v>912735.97</v>
      </c>
      <c r="F26" s="158"/>
      <c r="G26" s="158"/>
    </row>
    <row r="27" ht="13.5" customHeight="1" spans="1:7">
      <c r="A27" s="160" t="s">
        <v>110</v>
      </c>
      <c r="B27" s="160" t="s">
        <v>184</v>
      </c>
      <c r="C27" s="158">
        <v>119256.66</v>
      </c>
      <c r="D27" s="158">
        <v>119256.66</v>
      </c>
      <c r="E27" s="158">
        <v>119256.66</v>
      </c>
      <c r="F27" s="158"/>
      <c r="G27" s="158"/>
    </row>
    <row r="28" ht="13.5" customHeight="1" spans="1:7">
      <c r="A28" s="159" t="s">
        <v>111</v>
      </c>
      <c r="B28" s="159" t="s">
        <v>185</v>
      </c>
      <c r="C28" s="158">
        <v>2563440</v>
      </c>
      <c r="D28" s="158"/>
      <c r="E28" s="158"/>
      <c r="F28" s="158"/>
      <c r="G28" s="158">
        <v>2563440</v>
      </c>
    </row>
    <row r="29" ht="13.5" customHeight="1" spans="1:7">
      <c r="A29" s="160" t="s">
        <v>112</v>
      </c>
      <c r="B29" s="160" t="s">
        <v>186</v>
      </c>
      <c r="C29" s="158">
        <v>2563440</v>
      </c>
      <c r="D29" s="158"/>
      <c r="E29" s="158"/>
      <c r="F29" s="158"/>
      <c r="G29" s="158">
        <v>2563440</v>
      </c>
    </row>
    <row r="30" ht="13.5" customHeight="1" spans="1:7">
      <c r="A30" s="114" t="s">
        <v>113</v>
      </c>
      <c r="B30" s="114" t="s">
        <v>114</v>
      </c>
      <c r="C30" s="158">
        <v>318600</v>
      </c>
      <c r="D30" s="158"/>
      <c r="E30" s="158"/>
      <c r="F30" s="158"/>
      <c r="G30" s="158">
        <v>318600</v>
      </c>
    </row>
    <row r="31" ht="13.5" customHeight="1" spans="1:7">
      <c r="A31" s="159" t="s">
        <v>115</v>
      </c>
      <c r="B31" s="159" t="s">
        <v>187</v>
      </c>
      <c r="C31" s="158">
        <v>318600</v>
      </c>
      <c r="D31" s="158"/>
      <c r="E31" s="158"/>
      <c r="F31" s="158"/>
      <c r="G31" s="158">
        <v>318600</v>
      </c>
    </row>
    <row r="32" ht="13.5" customHeight="1" spans="1:7">
      <c r="A32" s="160" t="s">
        <v>116</v>
      </c>
      <c r="B32" s="160" t="s">
        <v>188</v>
      </c>
      <c r="C32" s="158">
        <v>318600</v>
      </c>
      <c r="D32" s="158"/>
      <c r="E32" s="158"/>
      <c r="F32" s="158"/>
      <c r="G32" s="158">
        <v>318600</v>
      </c>
    </row>
    <row r="33" ht="13.5" customHeight="1" spans="1:7">
      <c r="A33" s="114" t="s">
        <v>117</v>
      </c>
      <c r="B33" s="114" t="s">
        <v>118</v>
      </c>
      <c r="C33" s="158">
        <v>2554285.69</v>
      </c>
      <c r="D33" s="158">
        <v>2554285.69</v>
      </c>
      <c r="E33" s="158">
        <v>2554285.69</v>
      </c>
      <c r="F33" s="158"/>
      <c r="G33" s="158"/>
    </row>
    <row r="34" ht="13.5" customHeight="1" spans="1:7">
      <c r="A34" s="159" t="s">
        <v>119</v>
      </c>
      <c r="B34" s="159" t="s">
        <v>189</v>
      </c>
      <c r="C34" s="158">
        <v>2554285.69</v>
      </c>
      <c r="D34" s="158">
        <v>2554285.69</v>
      </c>
      <c r="E34" s="158">
        <v>2554285.69</v>
      </c>
      <c r="F34" s="158"/>
      <c r="G34" s="158"/>
    </row>
    <row r="35" ht="18" customHeight="1" spans="1:7">
      <c r="A35" s="160" t="s">
        <v>120</v>
      </c>
      <c r="B35" s="160" t="s">
        <v>190</v>
      </c>
      <c r="C35" s="158">
        <v>2554285.69</v>
      </c>
      <c r="D35" s="158">
        <v>2554285.69</v>
      </c>
      <c r="E35" s="158">
        <v>2554285.69</v>
      </c>
      <c r="F35" s="158"/>
      <c r="G35" s="158"/>
    </row>
    <row r="36" ht="18" customHeight="1" spans="1:7">
      <c r="A36" s="161" t="s">
        <v>121</v>
      </c>
      <c r="B36" s="162" t="s">
        <v>121</v>
      </c>
      <c r="C36" s="163">
        <v>41619429.85</v>
      </c>
      <c r="D36" s="158">
        <v>33537555.22</v>
      </c>
      <c r="E36" s="163">
        <v>32815139.73</v>
      </c>
      <c r="F36" s="163">
        <v>722415.49</v>
      </c>
      <c r="G36" s="163">
        <v>8081874.63</v>
      </c>
    </row>
  </sheetData>
  <mergeCells count="7">
    <mergeCell ref="A3:G3"/>
    <mergeCell ref="A4:E4"/>
    <mergeCell ref="A5:B5"/>
    <mergeCell ref="D5:F5"/>
    <mergeCell ref="A36:B36"/>
    <mergeCell ref="C5:C6"/>
    <mergeCell ref="G5:G6"/>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pane ySplit="1" topLeftCell="A2" activePane="bottomLeft" state="frozen"/>
      <selection/>
      <selection pane="bottomLeft" activeCell="A4" sqref="A4:D4"/>
    </sheetView>
  </sheetViews>
  <sheetFormatPr defaultColWidth="9.14166666666667" defaultRowHeight="14.25" customHeight="1" outlineLevelCol="5"/>
  <cols>
    <col min="1" max="1" width="27.425" customWidth="1"/>
    <col min="2" max="6" width="31.175" customWidth="1"/>
  </cols>
  <sheetData>
    <row r="1" customHeight="1" spans="1:6">
      <c r="A1" s="1"/>
      <c r="B1" s="1"/>
      <c r="C1" s="1"/>
      <c r="D1" s="1"/>
      <c r="E1" s="1"/>
      <c r="F1" s="1"/>
    </row>
    <row r="2" ht="12" customHeight="1" spans="1:6">
      <c r="A2" s="145"/>
      <c r="B2" s="145"/>
      <c r="C2" s="66"/>
      <c r="F2" s="146" t="s">
        <v>191</v>
      </c>
    </row>
    <row r="3" ht="25.5" customHeight="1" spans="1:6">
      <c r="A3" s="147" t="s">
        <v>192</v>
      </c>
      <c r="B3" s="147"/>
      <c r="C3" s="147"/>
      <c r="D3" s="147"/>
      <c r="E3" s="147"/>
      <c r="F3" s="147"/>
    </row>
    <row r="4" ht="15.75" customHeight="1" spans="1:6">
      <c r="A4" s="5" t="str">
        <f>"单位名称："&amp;"迪庆藏族自治州藏医院"</f>
        <v>单位名称：迪庆藏族自治州藏医院</v>
      </c>
      <c r="B4" s="145"/>
      <c r="C4" s="66"/>
      <c r="F4" s="146" t="s">
        <v>193</v>
      </c>
    </row>
    <row r="5" ht="19.5" customHeight="1" spans="1:6">
      <c r="A5" s="10" t="s">
        <v>194</v>
      </c>
      <c r="B5" s="16" t="s">
        <v>195</v>
      </c>
      <c r="C5" s="11" t="s">
        <v>196</v>
      </c>
      <c r="D5" s="12"/>
      <c r="E5" s="13"/>
      <c r="F5" s="16" t="s">
        <v>197</v>
      </c>
    </row>
    <row r="6" ht="19.5" customHeight="1" spans="1:6">
      <c r="A6" s="18"/>
      <c r="B6" s="19"/>
      <c r="C6" s="62" t="s">
        <v>59</v>
      </c>
      <c r="D6" s="62" t="s">
        <v>198</v>
      </c>
      <c r="E6" s="62" t="s">
        <v>199</v>
      </c>
      <c r="F6" s="19"/>
    </row>
    <row r="7" ht="18.75" customHeight="1" spans="1:6">
      <c r="A7" s="148">
        <v>1</v>
      </c>
      <c r="B7" s="148">
        <v>2</v>
      </c>
      <c r="C7" s="149">
        <v>3</v>
      </c>
      <c r="D7" s="148">
        <v>4</v>
      </c>
      <c r="E7" s="148">
        <v>5</v>
      </c>
      <c r="F7" s="148">
        <v>6</v>
      </c>
    </row>
    <row r="8" ht="18.75" customHeight="1" spans="1:6">
      <c r="A8" s="150"/>
      <c r="B8" s="43"/>
      <c r="C8" s="151"/>
      <c r="D8" s="150"/>
      <c r="E8" s="150"/>
      <c r="F8" s="150"/>
    </row>
    <row r="9" customHeight="1" spans="1:1">
      <c r="A9" t="s">
        <v>200</v>
      </c>
    </row>
  </sheetData>
  <mergeCells count="6">
    <mergeCell ref="A3:F3"/>
    <mergeCell ref="A4:D4"/>
    <mergeCell ref="C5:E5"/>
    <mergeCell ref="A5:A6"/>
    <mergeCell ref="B5:B6"/>
    <mergeCell ref="F5:F6"/>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54"/>
  <sheetViews>
    <sheetView showZeros="0" workbookViewId="0">
      <pane ySplit="1" topLeftCell="A2" activePane="bottomLeft" state="frozen"/>
      <selection/>
      <selection pane="bottomLeft" activeCell="A4" sqref="A4:G4"/>
    </sheetView>
  </sheetViews>
  <sheetFormatPr defaultColWidth="9.14166666666667" defaultRowHeight="14.25" customHeight="1"/>
  <cols>
    <col min="1" max="1" width="28.7" customWidth="1"/>
    <col min="2" max="3" width="23.85" customWidth="1"/>
    <col min="4" max="4" width="14.6" customWidth="1"/>
    <col min="5" max="5" width="18.45" customWidth="1"/>
    <col min="6" max="6" width="14.7416666666667" customWidth="1"/>
    <col min="7" max="7" width="18.8833333333333" customWidth="1"/>
    <col min="8" max="13" width="15.3166666666667" customWidth="1"/>
    <col min="14" max="16" width="14.7416666666667" customWidth="1"/>
    <col min="17" max="17" width="14.8833333333333" customWidth="1"/>
    <col min="18" max="23" width="15.02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4:23">
      <c r="D2" s="2"/>
      <c r="E2" s="2"/>
      <c r="F2" s="2"/>
      <c r="G2" s="2"/>
      <c r="U2" s="130"/>
      <c r="W2" s="56" t="s">
        <v>201</v>
      </c>
    </row>
    <row r="3" ht="27.75" customHeight="1" spans="1:23">
      <c r="A3" s="28" t="s">
        <v>202</v>
      </c>
      <c r="B3" s="28"/>
      <c r="C3" s="28"/>
      <c r="D3" s="28"/>
      <c r="E3" s="28"/>
      <c r="F3" s="28"/>
      <c r="G3" s="28"/>
      <c r="H3" s="28"/>
      <c r="I3" s="28"/>
      <c r="J3" s="28"/>
      <c r="K3" s="28"/>
      <c r="L3" s="28"/>
      <c r="M3" s="28"/>
      <c r="N3" s="28"/>
      <c r="O3" s="28"/>
      <c r="P3" s="28"/>
      <c r="Q3" s="28"/>
      <c r="R3" s="28"/>
      <c r="S3" s="28"/>
      <c r="T3" s="28"/>
      <c r="U3" s="28"/>
      <c r="V3" s="28"/>
      <c r="W3" s="28"/>
    </row>
    <row r="4" ht="13.5" customHeight="1" spans="1:23">
      <c r="A4" s="5" t="str">
        <f>"单位名称："&amp;"迪庆藏族自治州藏医院"</f>
        <v>单位名称：迪庆藏族自治州藏医院</v>
      </c>
      <c r="B4" s="6"/>
      <c r="C4" s="6"/>
      <c r="D4" s="6"/>
      <c r="E4" s="6"/>
      <c r="F4" s="6"/>
      <c r="G4" s="6"/>
      <c r="H4" s="7"/>
      <c r="I4" s="7"/>
      <c r="J4" s="7"/>
      <c r="K4" s="7"/>
      <c r="L4" s="7"/>
      <c r="M4" s="7"/>
      <c r="N4" s="7"/>
      <c r="O4" s="7"/>
      <c r="P4" s="7"/>
      <c r="Q4" s="7"/>
      <c r="U4" s="130"/>
      <c r="W4" s="111" t="s">
        <v>193</v>
      </c>
    </row>
    <row r="5" ht="21.75" customHeight="1" spans="1:23">
      <c r="A5" s="9" t="s">
        <v>203</v>
      </c>
      <c r="B5" s="135" t="s">
        <v>204</v>
      </c>
      <c r="C5" s="9" t="s">
        <v>205</v>
      </c>
      <c r="D5" s="10" t="s">
        <v>206</v>
      </c>
      <c r="E5" s="10" t="s">
        <v>207</v>
      </c>
      <c r="F5" s="10" t="s">
        <v>208</v>
      </c>
      <c r="G5" s="10" t="s">
        <v>209</v>
      </c>
      <c r="H5" s="62" t="s">
        <v>210</v>
      </c>
      <c r="I5" s="62"/>
      <c r="J5" s="62"/>
      <c r="K5" s="62"/>
      <c r="L5" s="126"/>
      <c r="M5" s="126"/>
      <c r="N5" s="126"/>
      <c r="O5" s="126"/>
      <c r="P5" s="126"/>
      <c r="Q5" s="48"/>
      <c r="R5" s="62"/>
      <c r="S5" s="62"/>
      <c r="T5" s="62"/>
      <c r="U5" s="62"/>
      <c r="V5" s="62"/>
      <c r="W5" s="62"/>
    </row>
    <row r="6" ht="21.75" customHeight="1" spans="1:23">
      <c r="A6" s="14"/>
      <c r="B6" s="136"/>
      <c r="C6" s="14"/>
      <c r="D6" s="15"/>
      <c r="E6" s="15"/>
      <c r="F6" s="15"/>
      <c r="G6" s="15"/>
      <c r="H6" s="62" t="s">
        <v>57</v>
      </c>
      <c r="I6" s="48" t="s">
        <v>60</v>
      </c>
      <c r="J6" s="48"/>
      <c r="K6" s="48"/>
      <c r="L6" s="126"/>
      <c r="M6" s="126"/>
      <c r="N6" s="126" t="s">
        <v>211</v>
      </c>
      <c r="O6" s="126"/>
      <c r="P6" s="126"/>
      <c r="Q6" s="48" t="s">
        <v>63</v>
      </c>
      <c r="R6" s="62" t="s">
        <v>78</v>
      </c>
      <c r="S6" s="48"/>
      <c r="T6" s="48"/>
      <c r="U6" s="48"/>
      <c r="V6" s="48"/>
      <c r="W6" s="48"/>
    </row>
    <row r="7" ht="15" customHeight="1" spans="1:23">
      <c r="A7" s="17"/>
      <c r="B7" s="137"/>
      <c r="C7" s="17"/>
      <c r="D7" s="18"/>
      <c r="E7" s="18"/>
      <c r="F7" s="18"/>
      <c r="G7" s="18"/>
      <c r="H7" s="62"/>
      <c r="I7" s="48" t="s">
        <v>212</v>
      </c>
      <c r="J7" s="48" t="s">
        <v>213</v>
      </c>
      <c r="K7" s="48" t="s">
        <v>214</v>
      </c>
      <c r="L7" s="143" t="s">
        <v>215</v>
      </c>
      <c r="M7" s="143" t="s">
        <v>216</v>
      </c>
      <c r="N7" s="143" t="s">
        <v>60</v>
      </c>
      <c r="O7" s="143" t="s">
        <v>61</v>
      </c>
      <c r="P7" s="143" t="s">
        <v>62</v>
      </c>
      <c r="Q7" s="48"/>
      <c r="R7" s="48" t="s">
        <v>59</v>
      </c>
      <c r="S7" s="48" t="s">
        <v>70</v>
      </c>
      <c r="T7" s="48" t="s">
        <v>217</v>
      </c>
      <c r="U7" s="48" t="s">
        <v>66</v>
      </c>
      <c r="V7" s="48" t="s">
        <v>67</v>
      </c>
      <c r="W7" s="48" t="s">
        <v>68</v>
      </c>
    </row>
    <row r="8" ht="27.75" customHeight="1" spans="1:23">
      <c r="A8" s="17"/>
      <c r="B8" s="138"/>
      <c r="C8" s="17"/>
      <c r="D8" s="18"/>
      <c r="E8" s="18"/>
      <c r="F8" s="18"/>
      <c r="G8" s="18"/>
      <c r="H8" s="62"/>
      <c r="I8" s="48"/>
      <c r="J8" s="48"/>
      <c r="K8" s="48"/>
      <c r="L8" s="143"/>
      <c r="M8" s="143"/>
      <c r="N8" s="143"/>
      <c r="O8" s="143"/>
      <c r="P8" s="143"/>
      <c r="Q8" s="48"/>
      <c r="R8" s="48"/>
      <c r="S8" s="48"/>
      <c r="T8" s="48"/>
      <c r="U8" s="48"/>
      <c r="V8" s="48"/>
      <c r="W8" s="48"/>
    </row>
    <row r="9" ht="15" customHeight="1" spans="1:23">
      <c r="A9" s="139">
        <v>1</v>
      </c>
      <c r="B9" s="139">
        <v>2</v>
      </c>
      <c r="C9" s="139">
        <v>3</v>
      </c>
      <c r="D9" s="139">
        <v>4</v>
      </c>
      <c r="E9" s="139">
        <v>5</v>
      </c>
      <c r="F9" s="139">
        <v>6</v>
      </c>
      <c r="G9" s="139">
        <v>7</v>
      </c>
      <c r="H9" s="139">
        <v>8</v>
      </c>
      <c r="I9" s="139">
        <v>9</v>
      </c>
      <c r="J9" s="139">
        <v>10</v>
      </c>
      <c r="K9" s="139">
        <v>11</v>
      </c>
      <c r="L9" s="139">
        <v>12</v>
      </c>
      <c r="M9" s="139">
        <v>13</v>
      </c>
      <c r="N9" s="139">
        <v>14</v>
      </c>
      <c r="O9" s="139">
        <v>15</v>
      </c>
      <c r="P9" s="139">
        <v>16</v>
      </c>
      <c r="Q9" s="139">
        <v>17</v>
      </c>
      <c r="R9" s="139">
        <v>18</v>
      </c>
      <c r="S9" s="139">
        <v>19</v>
      </c>
      <c r="T9" s="139">
        <v>20</v>
      </c>
      <c r="U9" s="139">
        <v>21</v>
      </c>
      <c r="V9" s="139">
        <v>22</v>
      </c>
      <c r="W9" s="139">
        <v>23</v>
      </c>
    </row>
    <row r="10" ht="21" customHeight="1" spans="1:23">
      <c r="A10" s="140" t="s">
        <v>72</v>
      </c>
      <c r="B10" s="140" t="s">
        <v>218</v>
      </c>
      <c r="C10" s="140" t="s">
        <v>219</v>
      </c>
      <c r="D10" s="140" t="s">
        <v>105</v>
      </c>
      <c r="E10" s="140" t="s">
        <v>180</v>
      </c>
      <c r="F10" s="140" t="s">
        <v>220</v>
      </c>
      <c r="G10" s="140" t="s">
        <v>221</v>
      </c>
      <c r="H10" s="106">
        <v>5307464.4</v>
      </c>
      <c r="I10" s="106">
        <v>5307464.4</v>
      </c>
      <c r="J10" s="106"/>
      <c r="K10" s="144"/>
      <c r="L10" s="106">
        <v>5307464.4</v>
      </c>
      <c r="M10" s="144"/>
      <c r="N10" s="129"/>
      <c r="O10" s="129"/>
      <c r="P10" s="129"/>
      <c r="Q10" s="106"/>
      <c r="R10" s="106"/>
      <c r="S10" s="106"/>
      <c r="T10" s="106"/>
      <c r="U10" s="106"/>
      <c r="V10" s="106"/>
      <c r="W10" s="106"/>
    </row>
    <row r="11" ht="18.75" customHeight="1" spans="1:23">
      <c r="A11" s="140" t="s">
        <v>72</v>
      </c>
      <c r="B11" s="140" t="s">
        <v>218</v>
      </c>
      <c r="C11" s="140" t="s">
        <v>219</v>
      </c>
      <c r="D11" s="140" t="s">
        <v>105</v>
      </c>
      <c r="E11" s="140" t="s">
        <v>180</v>
      </c>
      <c r="F11" s="140" t="s">
        <v>222</v>
      </c>
      <c r="G11" s="140" t="s">
        <v>223</v>
      </c>
      <c r="H11" s="106">
        <v>4882641.36</v>
      </c>
      <c r="I11" s="106">
        <v>4882641.36</v>
      </c>
      <c r="J11" s="119"/>
      <c r="K11" s="119"/>
      <c r="L11" s="106">
        <v>4882641.36</v>
      </c>
      <c r="M11" s="119"/>
      <c r="N11" s="129"/>
      <c r="O11" s="129"/>
      <c r="P11" s="129"/>
      <c r="Q11" s="106"/>
      <c r="R11" s="106"/>
      <c r="S11" s="106"/>
      <c r="T11" s="106"/>
      <c r="U11" s="106"/>
      <c r="V11" s="106"/>
      <c r="W11" s="106"/>
    </row>
    <row r="12" customHeight="1" spans="1:23">
      <c r="A12" s="140" t="s">
        <v>72</v>
      </c>
      <c r="B12" s="140" t="s">
        <v>218</v>
      </c>
      <c r="C12" s="140" t="s">
        <v>219</v>
      </c>
      <c r="D12" s="140" t="s">
        <v>105</v>
      </c>
      <c r="E12" s="140" t="s">
        <v>180</v>
      </c>
      <c r="F12" s="140" t="s">
        <v>224</v>
      </c>
      <c r="G12" s="140" t="s">
        <v>225</v>
      </c>
      <c r="H12" s="106">
        <v>442288.7</v>
      </c>
      <c r="I12" s="106">
        <v>442288.7</v>
      </c>
      <c r="J12" s="119"/>
      <c r="K12" s="119"/>
      <c r="L12" s="106">
        <v>442288.7</v>
      </c>
      <c r="M12" s="119"/>
      <c r="N12" s="129"/>
      <c r="O12" s="129"/>
      <c r="P12" s="129"/>
      <c r="Q12" s="106"/>
      <c r="R12" s="106"/>
      <c r="S12" s="106"/>
      <c r="T12" s="106"/>
      <c r="U12" s="106"/>
      <c r="V12" s="106"/>
      <c r="W12" s="106"/>
    </row>
    <row r="13" customHeight="1" spans="1:23">
      <c r="A13" s="140" t="s">
        <v>72</v>
      </c>
      <c r="B13" s="140" t="s">
        <v>218</v>
      </c>
      <c r="C13" s="140" t="s">
        <v>219</v>
      </c>
      <c r="D13" s="140" t="s">
        <v>105</v>
      </c>
      <c r="E13" s="140" t="s">
        <v>180</v>
      </c>
      <c r="F13" s="140" t="s">
        <v>224</v>
      </c>
      <c r="G13" s="140" t="s">
        <v>225</v>
      </c>
      <c r="H13" s="106">
        <v>7662648.6</v>
      </c>
      <c r="I13" s="106">
        <v>7662648.6</v>
      </c>
      <c r="J13" s="119"/>
      <c r="K13" s="119"/>
      <c r="L13" s="106">
        <v>7662648.6</v>
      </c>
      <c r="M13" s="119"/>
      <c r="N13" s="129"/>
      <c r="O13" s="129"/>
      <c r="P13" s="129"/>
      <c r="Q13" s="106"/>
      <c r="R13" s="106"/>
      <c r="S13" s="106"/>
      <c r="T13" s="106"/>
      <c r="U13" s="106"/>
      <c r="V13" s="106"/>
      <c r="W13" s="106"/>
    </row>
    <row r="14" customHeight="1" spans="1:23">
      <c r="A14" s="140" t="s">
        <v>72</v>
      </c>
      <c r="B14" s="140" t="s">
        <v>226</v>
      </c>
      <c r="C14" s="140" t="s">
        <v>227</v>
      </c>
      <c r="D14" s="140" t="s">
        <v>105</v>
      </c>
      <c r="E14" s="140" t="s">
        <v>180</v>
      </c>
      <c r="F14" s="140" t="s">
        <v>224</v>
      </c>
      <c r="G14" s="140" t="s">
        <v>225</v>
      </c>
      <c r="H14" s="106">
        <v>3385143</v>
      </c>
      <c r="I14" s="106">
        <v>3385143</v>
      </c>
      <c r="J14" s="119"/>
      <c r="K14" s="119"/>
      <c r="L14" s="106">
        <v>3385143</v>
      </c>
      <c r="M14" s="119"/>
      <c r="N14" s="129"/>
      <c r="O14" s="129"/>
      <c r="P14" s="129"/>
      <c r="Q14" s="106"/>
      <c r="R14" s="106"/>
      <c r="S14" s="106"/>
      <c r="T14" s="106"/>
      <c r="U14" s="106"/>
      <c r="V14" s="106"/>
      <c r="W14" s="106"/>
    </row>
    <row r="15" customHeight="1" spans="1:23">
      <c r="A15" s="140" t="s">
        <v>72</v>
      </c>
      <c r="B15" s="140" t="s">
        <v>226</v>
      </c>
      <c r="C15" s="140" t="s">
        <v>227</v>
      </c>
      <c r="D15" s="140" t="s">
        <v>105</v>
      </c>
      <c r="E15" s="140" t="s">
        <v>180</v>
      </c>
      <c r="F15" s="140" t="s">
        <v>224</v>
      </c>
      <c r="G15" s="140" t="s">
        <v>225</v>
      </c>
      <c r="H15" s="106">
        <v>1033450</v>
      </c>
      <c r="I15" s="106">
        <v>1033450</v>
      </c>
      <c r="J15" s="119"/>
      <c r="K15" s="119"/>
      <c r="L15" s="106">
        <v>1033450</v>
      </c>
      <c r="M15" s="119"/>
      <c r="N15" s="129"/>
      <c r="O15" s="129"/>
      <c r="P15" s="129"/>
      <c r="Q15" s="106"/>
      <c r="R15" s="106"/>
      <c r="S15" s="106"/>
      <c r="T15" s="106"/>
      <c r="U15" s="106"/>
      <c r="V15" s="106"/>
      <c r="W15" s="106"/>
    </row>
    <row r="16" customHeight="1" spans="1:23">
      <c r="A16" s="140" t="s">
        <v>72</v>
      </c>
      <c r="B16" s="140" t="s">
        <v>228</v>
      </c>
      <c r="C16" s="140" t="s">
        <v>229</v>
      </c>
      <c r="D16" s="140" t="s">
        <v>97</v>
      </c>
      <c r="E16" s="140" t="s">
        <v>174</v>
      </c>
      <c r="F16" s="140" t="s">
        <v>230</v>
      </c>
      <c r="G16" s="140" t="s">
        <v>231</v>
      </c>
      <c r="H16" s="106">
        <v>3236258.25</v>
      </c>
      <c r="I16" s="106">
        <v>3236258.25</v>
      </c>
      <c r="J16" s="119"/>
      <c r="K16" s="119"/>
      <c r="L16" s="106">
        <v>3236258.25</v>
      </c>
      <c r="M16" s="119"/>
      <c r="N16" s="129"/>
      <c r="O16" s="129"/>
      <c r="P16" s="129"/>
      <c r="Q16" s="106"/>
      <c r="R16" s="106"/>
      <c r="S16" s="106"/>
      <c r="T16" s="106"/>
      <c r="U16" s="106"/>
      <c r="V16" s="106"/>
      <c r="W16" s="106"/>
    </row>
    <row r="17" customHeight="1" spans="1:23">
      <c r="A17" s="140" t="s">
        <v>72</v>
      </c>
      <c r="B17" s="140" t="s">
        <v>228</v>
      </c>
      <c r="C17" s="140" t="s">
        <v>229</v>
      </c>
      <c r="D17" s="140" t="s">
        <v>98</v>
      </c>
      <c r="E17" s="140" t="s">
        <v>175</v>
      </c>
      <c r="F17" s="140" t="s">
        <v>232</v>
      </c>
      <c r="G17" s="140" t="s">
        <v>233</v>
      </c>
      <c r="H17" s="106">
        <v>1618129.12</v>
      </c>
      <c r="I17" s="106">
        <v>1618129.12</v>
      </c>
      <c r="J17" s="119"/>
      <c r="K17" s="119"/>
      <c r="L17" s="106">
        <v>1618129.12</v>
      </c>
      <c r="M17" s="119"/>
      <c r="N17" s="129"/>
      <c r="O17" s="129"/>
      <c r="P17" s="129"/>
      <c r="Q17" s="106"/>
      <c r="R17" s="106"/>
      <c r="S17" s="106"/>
      <c r="T17" s="106"/>
      <c r="U17" s="106"/>
      <c r="V17" s="106"/>
      <c r="W17" s="106"/>
    </row>
    <row r="18" customHeight="1" spans="1:23">
      <c r="A18" s="140" t="s">
        <v>72</v>
      </c>
      <c r="B18" s="140" t="s">
        <v>228</v>
      </c>
      <c r="C18" s="140" t="s">
        <v>229</v>
      </c>
      <c r="D18" s="140" t="s">
        <v>108</v>
      </c>
      <c r="E18" s="140" t="s">
        <v>182</v>
      </c>
      <c r="F18" s="140" t="s">
        <v>234</v>
      </c>
      <c r="G18" s="140" t="s">
        <v>235</v>
      </c>
      <c r="H18" s="106">
        <v>1485748.15</v>
      </c>
      <c r="I18" s="106">
        <v>1485748.15</v>
      </c>
      <c r="J18" s="119"/>
      <c r="K18" s="119"/>
      <c r="L18" s="106">
        <v>1485748.15</v>
      </c>
      <c r="M18" s="119"/>
      <c r="N18" s="129"/>
      <c r="O18" s="129"/>
      <c r="P18" s="129"/>
      <c r="Q18" s="106"/>
      <c r="R18" s="106"/>
      <c r="S18" s="106"/>
      <c r="T18" s="106"/>
      <c r="U18" s="106"/>
      <c r="V18" s="106"/>
      <c r="W18" s="106"/>
    </row>
    <row r="19" customHeight="1" spans="1:23">
      <c r="A19" s="140" t="s">
        <v>72</v>
      </c>
      <c r="B19" s="140" t="s">
        <v>228</v>
      </c>
      <c r="C19" s="140" t="s">
        <v>229</v>
      </c>
      <c r="D19" s="140" t="s">
        <v>109</v>
      </c>
      <c r="E19" s="140" t="s">
        <v>183</v>
      </c>
      <c r="F19" s="140" t="s">
        <v>236</v>
      </c>
      <c r="G19" s="140" t="s">
        <v>237</v>
      </c>
      <c r="H19" s="106">
        <v>120336.96</v>
      </c>
      <c r="I19" s="106">
        <v>120336.96</v>
      </c>
      <c r="J19" s="119"/>
      <c r="K19" s="119"/>
      <c r="L19" s="106">
        <v>120336.96</v>
      </c>
      <c r="M19" s="119"/>
      <c r="N19" s="129"/>
      <c r="O19" s="129"/>
      <c r="P19" s="129"/>
      <c r="Q19" s="106"/>
      <c r="R19" s="106"/>
      <c r="S19" s="106"/>
      <c r="T19" s="106"/>
      <c r="U19" s="106"/>
      <c r="V19" s="106"/>
      <c r="W19" s="106"/>
    </row>
    <row r="20" customHeight="1" spans="1:23">
      <c r="A20" s="140" t="s">
        <v>72</v>
      </c>
      <c r="B20" s="140" t="s">
        <v>228</v>
      </c>
      <c r="C20" s="140" t="s">
        <v>229</v>
      </c>
      <c r="D20" s="140" t="s">
        <v>109</v>
      </c>
      <c r="E20" s="140" t="s">
        <v>183</v>
      </c>
      <c r="F20" s="140" t="s">
        <v>236</v>
      </c>
      <c r="G20" s="140" t="s">
        <v>237</v>
      </c>
      <c r="H20" s="106">
        <v>792399.01</v>
      </c>
      <c r="I20" s="106">
        <v>792399.01</v>
      </c>
      <c r="J20" s="119"/>
      <c r="K20" s="119"/>
      <c r="L20" s="106">
        <v>792399.01</v>
      </c>
      <c r="M20" s="119"/>
      <c r="N20" s="129"/>
      <c r="O20" s="129"/>
      <c r="P20" s="129"/>
      <c r="Q20" s="106"/>
      <c r="R20" s="106"/>
      <c r="S20" s="106"/>
      <c r="T20" s="106"/>
      <c r="U20" s="106"/>
      <c r="V20" s="106"/>
      <c r="W20" s="106"/>
    </row>
    <row r="21" customHeight="1" spans="1:23">
      <c r="A21" s="140" t="s">
        <v>72</v>
      </c>
      <c r="B21" s="140" t="s">
        <v>228</v>
      </c>
      <c r="C21" s="140" t="s">
        <v>229</v>
      </c>
      <c r="D21" s="140" t="s">
        <v>110</v>
      </c>
      <c r="E21" s="140" t="s">
        <v>184</v>
      </c>
      <c r="F21" s="140" t="s">
        <v>238</v>
      </c>
      <c r="G21" s="140" t="s">
        <v>239</v>
      </c>
      <c r="H21" s="106">
        <v>80906.46</v>
      </c>
      <c r="I21" s="106">
        <v>80906.46</v>
      </c>
      <c r="J21" s="119"/>
      <c r="K21" s="119"/>
      <c r="L21" s="106">
        <v>80906.46</v>
      </c>
      <c r="M21" s="119"/>
      <c r="N21" s="129"/>
      <c r="O21" s="129"/>
      <c r="P21" s="129"/>
      <c r="Q21" s="106"/>
      <c r="R21" s="106"/>
      <c r="S21" s="106"/>
      <c r="T21" s="106"/>
      <c r="U21" s="106"/>
      <c r="V21" s="106"/>
      <c r="W21" s="106"/>
    </row>
    <row r="22" customHeight="1" spans="1:23">
      <c r="A22" s="140" t="s">
        <v>72</v>
      </c>
      <c r="B22" s="140" t="s">
        <v>228</v>
      </c>
      <c r="C22" s="140" t="s">
        <v>229</v>
      </c>
      <c r="D22" s="140" t="s">
        <v>105</v>
      </c>
      <c r="E22" s="140" t="s">
        <v>180</v>
      </c>
      <c r="F22" s="140" t="s">
        <v>238</v>
      </c>
      <c r="G22" s="140" t="s">
        <v>239</v>
      </c>
      <c r="H22" s="106">
        <v>138669.83</v>
      </c>
      <c r="I22" s="106">
        <v>138669.83</v>
      </c>
      <c r="J22" s="119"/>
      <c r="K22" s="119"/>
      <c r="L22" s="106">
        <v>138669.83</v>
      </c>
      <c r="M22" s="119"/>
      <c r="N22" s="129"/>
      <c r="O22" s="129"/>
      <c r="P22" s="129"/>
      <c r="Q22" s="106"/>
      <c r="R22" s="106"/>
      <c r="S22" s="106"/>
      <c r="T22" s="106"/>
      <c r="U22" s="106"/>
      <c r="V22" s="106"/>
      <c r="W22" s="106"/>
    </row>
    <row r="23" customHeight="1" spans="1:23">
      <c r="A23" s="140" t="s">
        <v>72</v>
      </c>
      <c r="B23" s="140" t="s">
        <v>228</v>
      </c>
      <c r="C23" s="140" t="s">
        <v>229</v>
      </c>
      <c r="D23" s="140" t="s">
        <v>110</v>
      </c>
      <c r="E23" s="140" t="s">
        <v>184</v>
      </c>
      <c r="F23" s="140" t="s">
        <v>238</v>
      </c>
      <c r="G23" s="140" t="s">
        <v>239</v>
      </c>
      <c r="H23" s="106">
        <v>38350.2</v>
      </c>
      <c r="I23" s="106">
        <v>38350.2</v>
      </c>
      <c r="J23" s="119"/>
      <c r="K23" s="119"/>
      <c r="L23" s="106">
        <v>38350.2</v>
      </c>
      <c r="M23" s="119"/>
      <c r="N23" s="129"/>
      <c r="O23" s="129"/>
      <c r="P23" s="129"/>
      <c r="Q23" s="106"/>
      <c r="R23" s="106"/>
      <c r="S23" s="106"/>
      <c r="T23" s="106"/>
      <c r="U23" s="106"/>
      <c r="V23" s="106"/>
      <c r="W23" s="106"/>
    </row>
    <row r="24" customHeight="1" spans="1:23">
      <c r="A24" s="140" t="s">
        <v>72</v>
      </c>
      <c r="B24" s="140" t="s">
        <v>240</v>
      </c>
      <c r="C24" s="140" t="s">
        <v>190</v>
      </c>
      <c r="D24" s="140" t="s">
        <v>120</v>
      </c>
      <c r="E24" s="140" t="s">
        <v>190</v>
      </c>
      <c r="F24" s="140" t="s">
        <v>241</v>
      </c>
      <c r="G24" s="140" t="s">
        <v>190</v>
      </c>
      <c r="H24" s="106">
        <v>2554285.69</v>
      </c>
      <c r="I24" s="106">
        <v>2554285.69</v>
      </c>
      <c r="J24" s="119"/>
      <c r="K24" s="119"/>
      <c r="L24" s="106">
        <v>2554285.69</v>
      </c>
      <c r="M24" s="119"/>
      <c r="N24" s="129"/>
      <c r="O24" s="129"/>
      <c r="P24" s="129"/>
      <c r="Q24" s="106"/>
      <c r="R24" s="106"/>
      <c r="S24" s="106"/>
      <c r="T24" s="106"/>
      <c r="U24" s="106"/>
      <c r="V24" s="106"/>
      <c r="W24" s="106"/>
    </row>
    <row r="25" customHeight="1" spans="1:23">
      <c r="A25" s="140" t="s">
        <v>72</v>
      </c>
      <c r="B25" s="140" t="s">
        <v>242</v>
      </c>
      <c r="C25" s="140" t="s">
        <v>243</v>
      </c>
      <c r="D25" s="140" t="s">
        <v>89</v>
      </c>
      <c r="E25" s="140" t="s">
        <v>170</v>
      </c>
      <c r="F25" s="140" t="s">
        <v>244</v>
      </c>
      <c r="G25" s="140" t="s">
        <v>245</v>
      </c>
      <c r="H25" s="106">
        <v>169110</v>
      </c>
      <c r="I25" s="106">
        <v>169110</v>
      </c>
      <c r="J25" s="119"/>
      <c r="K25" s="119"/>
      <c r="L25" s="106">
        <v>169110</v>
      </c>
      <c r="M25" s="119"/>
      <c r="N25" s="129"/>
      <c r="O25" s="129"/>
      <c r="P25" s="129"/>
      <c r="Q25" s="106"/>
      <c r="R25" s="106"/>
      <c r="S25" s="106"/>
      <c r="T25" s="106"/>
      <c r="U25" s="106"/>
      <c r="V25" s="106"/>
      <c r="W25" s="106"/>
    </row>
    <row r="26" customHeight="1" spans="1:23">
      <c r="A26" s="140" t="s">
        <v>72</v>
      </c>
      <c r="B26" s="140" t="s">
        <v>246</v>
      </c>
      <c r="C26" s="140" t="s">
        <v>247</v>
      </c>
      <c r="D26" s="140" t="s">
        <v>105</v>
      </c>
      <c r="E26" s="140" t="s">
        <v>180</v>
      </c>
      <c r="F26" s="140" t="s">
        <v>248</v>
      </c>
      <c r="G26" s="140" t="s">
        <v>247</v>
      </c>
      <c r="H26" s="106">
        <v>294787.99</v>
      </c>
      <c r="I26" s="106">
        <v>294787.99</v>
      </c>
      <c r="J26" s="119"/>
      <c r="K26" s="119"/>
      <c r="L26" s="106">
        <v>294787.99</v>
      </c>
      <c r="M26" s="119"/>
      <c r="N26" s="129"/>
      <c r="O26" s="129"/>
      <c r="P26" s="129"/>
      <c r="Q26" s="106"/>
      <c r="R26" s="106"/>
      <c r="S26" s="106"/>
      <c r="T26" s="106"/>
      <c r="U26" s="106"/>
      <c r="V26" s="106"/>
      <c r="W26" s="106"/>
    </row>
    <row r="27" customHeight="1" spans="1:23">
      <c r="A27" s="140" t="s">
        <v>72</v>
      </c>
      <c r="B27" s="140" t="s">
        <v>249</v>
      </c>
      <c r="C27" s="140" t="s">
        <v>250</v>
      </c>
      <c r="D27" s="140" t="s">
        <v>105</v>
      </c>
      <c r="E27" s="140" t="s">
        <v>180</v>
      </c>
      <c r="F27" s="140" t="s">
        <v>251</v>
      </c>
      <c r="G27" s="140" t="s">
        <v>252</v>
      </c>
      <c r="H27" s="106">
        <v>14092.5</v>
      </c>
      <c r="I27" s="106">
        <v>14092.5</v>
      </c>
      <c r="J27" s="119"/>
      <c r="K27" s="119"/>
      <c r="L27" s="106">
        <v>14092.5</v>
      </c>
      <c r="M27" s="119"/>
      <c r="N27" s="129"/>
      <c r="O27" s="129"/>
      <c r="P27" s="129"/>
      <c r="Q27" s="106"/>
      <c r="R27" s="106"/>
      <c r="S27" s="106"/>
      <c r="T27" s="106"/>
      <c r="U27" s="106"/>
      <c r="V27" s="106"/>
      <c r="W27" s="106"/>
    </row>
    <row r="28" customHeight="1" spans="1:23">
      <c r="A28" s="140" t="s">
        <v>72</v>
      </c>
      <c r="B28" s="140" t="s">
        <v>253</v>
      </c>
      <c r="C28" s="140" t="s">
        <v>254</v>
      </c>
      <c r="D28" s="140" t="s">
        <v>105</v>
      </c>
      <c r="E28" s="140" t="s">
        <v>180</v>
      </c>
      <c r="F28" s="140" t="s">
        <v>251</v>
      </c>
      <c r="G28" s="140" t="s">
        <v>252</v>
      </c>
      <c r="H28" s="106">
        <v>208425</v>
      </c>
      <c r="I28" s="106">
        <v>208425</v>
      </c>
      <c r="J28" s="119"/>
      <c r="K28" s="119"/>
      <c r="L28" s="106">
        <v>208425</v>
      </c>
      <c r="M28" s="119"/>
      <c r="N28" s="129"/>
      <c r="O28" s="129"/>
      <c r="P28" s="129"/>
      <c r="Q28" s="106"/>
      <c r="R28" s="106"/>
      <c r="S28" s="106"/>
      <c r="T28" s="106"/>
      <c r="U28" s="106"/>
      <c r="V28" s="106"/>
      <c r="W28" s="106"/>
    </row>
    <row r="29" customHeight="1" spans="1:23">
      <c r="A29" s="140" t="s">
        <v>72</v>
      </c>
      <c r="B29" s="140" t="s">
        <v>249</v>
      </c>
      <c r="C29" s="140" t="s">
        <v>250</v>
      </c>
      <c r="D29" s="140" t="s">
        <v>99</v>
      </c>
      <c r="E29" s="140" t="s">
        <v>176</v>
      </c>
      <c r="F29" s="140" t="s">
        <v>255</v>
      </c>
      <c r="G29" s="140" t="s">
        <v>256</v>
      </c>
      <c r="H29" s="106">
        <v>36000</v>
      </c>
      <c r="I29" s="106">
        <v>36000</v>
      </c>
      <c r="J29" s="119"/>
      <c r="K29" s="119"/>
      <c r="L29" s="106">
        <v>36000</v>
      </c>
      <c r="M29" s="119"/>
      <c r="N29" s="129"/>
      <c r="O29" s="129"/>
      <c r="P29" s="129"/>
      <c r="Q29" s="106"/>
      <c r="R29" s="106"/>
      <c r="S29" s="106"/>
      <c r="T29" s="106"/>
      <c r="U29" s="106"/>
      <c r="V29" s="106"/>
      <c r="W29" s="106"/>
    </row>
    <row r="30" customHeight="1" spans="1:23">
      <c r="A30" s="140" t="s">
        <v>72</v>
      </c>
      <c r="B30" s="140" t="s">
        <v>257</v>
      </c>
      <c r="C30" s="140" t="s">
        <v>258</v>
      </c>
      <c r="D30" s="140" t="s">
        <v>101</v>
      </c>
      <c r="E30" s="140" t="s">
        <v>178</v>
      </c>
      <c r="F30" s="140" t="s">
        <v>259</v>
      </c>
      <c r="G30" s="140" t="s">
        <v>260</v>
      </c>
      <c r="H30" s="106">
        <v>36420</v>
      </c>
      <c r="I30" s="106">
        <v>36420</v>
      </c>
      <c r="J30" s="119"/>
      <c r="K30" s="119"/>
      <c r="L30" s="106">
        <v>36420</v>
      </c>
      <c r="M30" s="119"/>
      <c r="N30" s="129"/>
      <c r="O30" s="129"/>
      <c r="P30" s="129"/>
      <c r="Q30" s="106"/>
      <c r="R30" s="106"/>
      <c r="S30" s="106"/>
      <c r="T30" s="106"/>
      <c r="U30" s="106"/>
      <c r="V30" s="106"/>
      <c r="W30" s="106"/>
    </row>
    <row r="31" customHeight="1" spans="1:23">
      <c r="A31" s="140" t="s">
        <v>72</v>
      </c>
      <c r="B31" s="140" t="s">
        <v>261</v>
      </c>
      <c r="C31" s="140" t="s">
        <v>262</v>
      </c>
      <c r="D31" s="140" t="s">
        <v>105</v>
      </c>
      <c r="E31" s="140" t="s">
        <v>180</v>
      </c>
      <c r="F31" s="140" t="s">
        <v>220</v>
      </c>
      <c r="G31" s="140" t="s">
        <v>221</v>
      </c>
      <c r="H31" s="106">
        <v>146991.6</v>
      </c>
      <c r="I31" s="106"/>
      <c r="J31" s="119"/>
      <c r="K31" s="119"/>
      <c r="L31" s="106"/>
      <c r="M31" s="119"/>
      <c r="N31" s="129"/>
      <c r="O31" s="129"/>
      <c r="P31" s="129"/>
      <c r="Q31" s="106"/>
      <c r="R31" s="106">
        <v>146991.6</v>
      </c>
      <c r="S31" s="106">
        <v>146991.6</v>
      </c>
      <c r="T31" s="106"/>
      <c r="U31" s="106"/>
      <c r="V31" s="106"/>
      <c r="W31" s="106"/>
    </row>
    <row r="32" customHeight="1" spans="1:23">
      <c r="A32" s="140" t="s">
        <v>72</v>
      </c>
      <c r="B32" s="140" t="s">
        <v>261</v>
      </c>
      <c r="C32" s="140" t="s">
        <v>262</v>
      </c>
      <c r="D32" s="140" t="s">
        <v>105</v>
      </c>
      <c r="E32" s="140" t="s">
        <v>180</v>
      </c>
      <c r="F32" s="140" t="s">
        <v>222</v>
      </c>
      <c r="G32" s="140" t="s">
        <v>223</v>
      </c>
      <c r="H32" s="106">
        <v>148735.44</v>
      </c>
      <c r="I32" s="106"/>
      <c r="J32" s="119"/>
      <c r="K32" s="119"/>
      <c r="L32" s="106"/>
      <c r="M32" s="119"/>
      <c r="N32" s="129"/>
      <c r="O32" s="129"/>
      <c r="P32" s="129"/>
      <c r="Q32" s="106"/>
      <c r="R32" s="106">
        <v>148735.44</v>
      </c>
      <c r="S32" s="106">
        <v>148735.44</v>
      </c>
      <c r="T32" s="106"/>
      <c r="U32" s="106"/>
      <c r="V32" s="106"/>
      <c r="W32" s="106"/>
    </row>
    <row r="33" customHeight="1" spans="1:23">
      <c r="A33" s="140" t="s">
        <v>72</v>
      </c>
      <c r="B33" s="140" t="s">
        <v>261</v>
      </c>
      <c r="C33" s="140" t="s">
        <v>262</v>
      </c>
      <c r="D33" s="140" t="s">
        <v>105</v>
      </c>
      <c r="E33" s="140" t="s">
        <v>180</v>
      </c>
      <c r="F33" s="140" t="s">
        <v>224</v>
      </c>
      <c r="G33" s="140" t="s">
        <v>225</v>
      </c>
      <c r="H33" s="106">
        <v>4480303.7</v>
      </c>
      <c r="I33" s="106"/>
      <c r="J33" s="119"/>
      <c r="K33" s="119"/>
      <c r="L33" s="106"/>
      <c r="M33" s="119"/>
      <c r="N33" s="129"/>
      <c r="O33" s="129"/>
      <c r="P33" s="129"/>
      <c r="Q33" s="106"/>
      <c r="R33" s="106">
        <v>4480303.7</v>
      </c>
      <c r="S33" s="106">
        <v>4480303.7</v>
      </c>
      <c r="T33" s="106"/>
      <c r="U33" s="106"/>
      <c r="V33" s="106"/>
      <c r="W33" s="106"/>
    </row>
    <row r="34" customHeight="1" spans="1:23">
      <c r="A34" s="140" t="s">
        <v>72</v>
      </c>
      <c r="B34" s="140" t="s">
        <v>263</v>
      </c>
      <c r="C34" s="140" t="s">
        <v>264</v>
      </c>
      <c r="D34" s="140" t="s">
        <v>97</v>
      </c>
      <c r="E34" s="140" t="s">
        <v>174</v>
      </c>
      <c r="F34" s="140" t="s">
        <v>230</v>
      </c>
      <c r="G34" s="140" t="s">
        <v>231</v>
      </c>
      <c r="H34" s="106">
        <v>97636.6</v>
      </c>
      <c r="I34" s="106"/>
      <c r="J34" s="119"/>
      <c r="K34" s="119"/>
      <c r="L34" s="106"/>
      <c r="M34" s="119"/>
      <c r="N34" s="129"/>
      <c r="O34" s="129"/>
      <c r="P34" s="129"/>
      <c r="Q34" s="106"/>
      <c r="R34" s="106">
        <v>97636.6</v>
      </c>
      <c r="S34" s="106">
        <v>97636.6</v>
      </c>
      <c r="T34" s="106"/>
      <c r="U34" s="106"/>
      <c r="V34" s="106"/>
      <c r="W34" s="106"/>
    </row>
    <row r="35" customHeight="1" spans="1:23">
      <c r="A35" s="140" t="s">
        <v>72</v>
      </c>
      <c r="B35" s="140" t="s">
        <v>263</v>
      </c>
      <c r="C35" s="140" t="s">
        <v>264</v>
      </c>
      <c r="D35" s="140" t="s">
        <v>98</v>
      </c>
      <c r="E35" s="140" t="s">
        <v>175</v>
      </c>
      <c r="F35" s="140" t="s">
        <v>232</v>
      </c>
      <c r="G35" s="140" t="s">
        <v>233</v>
      </c>
      <c r="H35" s="106">
        <v>48818.3</v>
      </c>
      <c r="I35" s="106"/>
      <c r="J35" s="119"/>
      <c r="K35" s="119"/>
      <c r="L35" s="106"/>
      <c r="M35" s="119"/>
      <c r="N35" s="129"/>
      <c r="O35" s="129"/>
      <c r="P35" s="129"/>
      <c r="Q35" s="106"/>
      <c r="R35" s="106">
        <v>48818.3</v>
      </c>
      <c r="S35" s="106">
        <v>48818.3</v>
      </c>
      <c r="T35" s="106"/>
      <c r="U35" s="106"/>
      <c r="V35" s="106"/>
      <c r="W35" s="106"/>
    </row>
    <row r="36" customHeight="1" spans="1:23">
      <c r="A36" s="140" t="s">
        <v>72</v>
      </c>
      <c r="B36" s="140" t="s">
        <v>263</v>
      </c>
      <c r="C36" s="140" t="s">
        <v>264</v>
      </c>
      <c r="D36" s="140" t="s">
        <v>105</v>
      </c>
      <c r="E36" s="140" t="s">
        <v>180</v>
      </c>
      <c r="F36" s="140" t="s">
        <v>238</v>
      </c>
      <c r="G36" s="140" t="s">
        <v>239</v>
      </c>
      <c r="H36" s="106">
        <v>144195.31</v>
      </c>
      <c r="I36" s="106"/>
      <c r="J36" s="119"/>
      <c r="K36" s="119"/>
      <c r="L36" s="106"/>
      <c r="M36" s="119"/>
      <c r="N36" s="129"/>
      <c r="O36" s="129"/>
      <c r="P36" s="129"/>
      <c r="Q36" s="106"/>
      <c r="R36" s="106">
        <v>144195.31</v>
      </c>
      <c r="S36" s="106">
        <v>144195.31</v>
      </c>
      <c r="T36" s="106"/>
      <c r="U36" s="106"/>
      <c r="V36" s="106"/>
      <c r="W36" s="106"/>
    </row>
    <row r="37" customHeight="1" spans="1:23">
      <c r="A37" s="140" t="s">
        <v>72</v>
      </c>
      <c r="B37" s="140" t="s">
        <v>263</v>
      </c>
      <c r="C37" s="140" t="s">
        <v>264</v>
      </c>
      <c r="D37" s="140" t="s">
        <v>108</v>
      </c>
      <c r="E37" s="140" t="s">
        <v>182</v>
      </c>
      <c r="F37" s="140" t="s">
        <v>234</v>
      </c>
      <c r="G37" s="140" t="s">
        <v>235</v>
      </c>
      <c r="H37" s="106">
        <v>45868.4</v>
      </c>
      <c r="I37" s="106"/>
      <c r="J37" s="119"/>
      <c r="K37" s="119"/>
      <c r="L37" s="106"/>
      <c r="M37" s="119"/>
      <c r="N37" s="129"/>
      <c r="O37" s="129"/>
      <c r="P37" s="129"/>
      <c r="Q37" s="106"/>
      <c r="R37" s="106">
        <v>45868.4</v>
      </c>
      <c r="S37" s="106">
        <v>45868.4</v>
      </c>
      <c r="T37" s="106"/>
      <c r="U37" s="106"/>
      <c r="V37" s="106"/>
      <c r="W37" s="106"/>
    </row>
    <row r="38" customHeight="1" spans="1:23">
      <c r="A38" s="140" t="s">
        <v>72</v>
      </c>
      <c r="B38" s="140" t="s">
        <v>263</v>
      </c>
      <c r="C38" s="140" t="s">
        <v>264</v>
      </c>
      <c r="D38" s="140" t="s">
        <v>109</v>
      </c>
      <c r="E38" s="140" t="s">
        <v>183</v>
      </c>
      <c r="F38" s="140" t="s">
        <v>236</v>
      </c>
      <c r="G38" s="140" t="s">
        <v>237</v>
      </c>
      <c r="H38" s="106">
        <v>24463.5</v>
      </c>
      <c r="I38" s="106"/>
      <c r="J38" s="119"/>
      <c r="K38" s="119"/>
      <c r="L38" s="106"/>
      <c r="M38" s="119"/>
      <c r="N38" s="129"/>
      <c r="O38" s="129"/>
      <c r="P38" s="129"/>
      <c r="Q38" s="106"/>
      <c r="R38" s="106">
        <v>24463.5</v>
      </c>
      <c r="S38" s="106">
        <v>24463.5</v>
      </c>
      <c r="T38" s="106"/>
      <c r="U38" s="106"/>
      <c r="V38" s="106"/>
      <c r="W38" s="106"/>
    </row>
    <row r="39" customHeight="1" spans="1:23">
      <c r="A39" s="140" t="s">
        <v>72</v>
      </c>
      <c r="B39" s="140" t="s">
        <v>263</v>
      </c>
      <c r="C39" s="140" t="s">
        <v>264</v>
      </c>
      <c r="D39" s="140" t="s">
        <v>110</v>
      </c>
      <c r="E39" s="140" t="s">
        <v>184</v>
      </c>
      <c r="F39" s="140" t="s">
        <v>238</v>
      </c>
      <c r="G39" s="140" t="s">
        <v>239</v>
      </c>
      <c r="H39" s="106">
        <v>3558.71</v>
      </c>
      <c r="I39" s="106"/>
      <c r="J39" s="119"/>
      <c r="K39" s="119"/>
      <c r="L39" s="106"/>
      <c r="M39" s="119"/>
      <c r="N39" s="129"/>
      <c r="O39" s="129"/>
      <c r="P39" s="129"/>
      <c r="Q39" s="106"/>
      <c r="R39" s="106">
        <v>3558.71</v>
      </c>
      <c r="S39" s="106">
        <v>3558.71</v>
      </c>
      <c r="T39" s="106"/>
      <c r="U39" s="106"/>
      <c r="V39" s="106"/>
      <c r="W39" s="106"/>
    </row>
    <row r="40" customHeight="1" spans="1:23">
      <c r="A40" s="140" t="s">
        <v>72</v>
      </c>
      <c r="B40" s="140" t="s">
        <v>265</v>
      </c>
      <c r="C40" s="140" t="s">
        <v>266</v>
      </c>
      <c r="D40" s="140" t="s">
        <v>120</v>
      </c>
      <c r="E40" s="140" t="s">
        <v>190</v>
      </c>
      <c r="F40" s="140" t="s">
        <v>241</v>
      </c>
      <c r="G40" s="140" t="s">
        <v>190</v>
      </c>
      <c r="H40" s="106">
        <v>78735.45</v>
      </c>
      <c r="I40" s="106"/>
      <c r="J40" s="119"/>
      <c r="K40" s="119"/>
      <c r="L40" s="106"/>
      <c r="M40" s="119"/>
      <c r="N40" s="129"/>
      <c r="O40" s="129"/>
      <c r="P40" s="129"/>
      <c r="Q40" s="106"/>
      <c r="R40" s="106">
        <v>78735.45</v>
      </c>
      <c r="S40" s="106">
        <v>78735.45</v>
      </c>
      <c r="T40" s="106"/>
      <c r="U40" s="106"/>
      <c r="V40" s="106"/>
      <c r="W40" s="106"/>
    </row>
    <row r="41" customHeight="1" spans="1:23">
      <c r="A41" s="140" t="s">
        <v>72</v>
      </c>
      <c r="B41" s="140" t="s">
        <v>267</v>
      </c>
      <c r="C41" s="140" t="s">
        <v>268</v>
      </c>
      <c r="D41" s="140" t="s">
        <v>97</v>
      </c>
      <c r="E41" s="140" t="s">
        <v>174</v>
      </c>
      <c r="F41" s="140" t="s">
        <v>230</v>
      </c>
      <c r="G41" s="140" t="s">
        <v>231</v>
      </c>
      <c r="H41" s="106">
        <v>1256656</v>
      </c>
      <c r="I41" s="106"/>
      <c r="J41" s="119"/>
      <c r="K41" s="119"/>
      <c r="L41" s="106"/>
      <c r="M41" s="119"/>
      <c r="N41" s="129"/>
      <c r="O41" s="129"/>
      <c r="P41" s="129"/>
      <c r="Q41" s="106"/>
      <c r="R41" s="106">
        <v>1256656</v>
      </c>
      <c r="S41" s="106">
        <v>1256656</v>
      </c>
      <c r="T41" s="106"/>
      <c r="U41" s="106"/>
      <c r="V41" s="106"/>
      <c r="W41" s="106"/>
    </row>
    <row r="42" customHeight="1" spans="1:23">
      <c r="A42" s="140" t="s">
        <v>72</v>
      </c>
      <c r="B42" s="140" t="s">
        <v>267</v>
      </c>
      <c r="C42" s="140" t="s">
        <v>268</v>
      </c>
      <c r="D42" s="140" t="s">
        <v>105</v>
      </c>
      <c r="E42" s="140" t="s">
        <v>180</v>
      </c>
      <c r="F42" s="140" t="s">
        <v>224</v>
      </c>
      <c r="G42" s="140" t="s">
        <v>225</v>
      </c>
      <c r="H42" s="106">
        <v>4071284</v>
      </c>
      <c r="I42" s="106"/>
      <c r="J42" s="119"/>
      <c r="K42" s="119"/>
      <c r="L42" s="106"/>
      <c r="M42" s="119"/>
      <c r="N42" s="129"/>
      <c r="O42" s="129"/>
      <c r="P42" s="129"/>
      <c r="Q42" s="106"/>
      <c r="R42" s="106">
        <v>4071284</v>
      </c>
      <c r="S42" s="106">
        <v>4071284</v>
      </c>
      <c r="T42" s="106"/>
      <c r="U42" s="106"/>
      <c r="V42" s="106"/>
      <c r="W42" s="106"/>
    </row>
    <row r="43" customHeight="1" spans="1:23">
      <c r="A43" s="140" t="s">
        <v>72</v>
      </c>
      <c r="B43" s="140" t="s">
        <v>267</v>
      </c>
      <c r="C43" s="140" t="s">
        <v>268</v>
      </c>
      <c r="D43" s="140" t="s">
        <v>105</v>
      </c>
      <c r="E43" s="140" t="s">
        <v>180</v>
      </c>
      <c r="F43" s="140" t="s">
        <v>238</v>
      </c>
      <c r="G43" s="140" t="s">
        <v>239</v>
      </c>
      <c r="H43" s="106">
        <v>42211.04</v>
      </c>
      <c r="I43" s="106"/>
      <c r="J43" s="119"/>
      <c r="K43" s="119"/>
      <c r="L43" s="106"/>
      <c r="M43" s="119"/>
      <c r="N43" s="129"/>
      <c r="O43" s="129"/>
      <c r="P43" s="129"/>
      <c r="Q43" s="106"/>
      <c r="R43" s="106">
        <v>42211.04</v>
      </c>
      <c r="S43" s="106">
        <v>42211.04</v>
      </c>
      <c r="T43" s="106"/>
      <c r="U43" s="106"/>
      <c r="V43" s="106"/>
      <c r="W43" s="106"/>
    </row>
    <row r="44" customHeight="1" spans="1:23">
      <c r="A44" s="140" t="s">
        <v>72</v>
      </c>
      <c r="B44" s="140" t="s">
        <v>267</v>
      </c>
      <c r="C44" s="140" t="s">
        <v>268</v>
      </c>
      <c r="D44" s="140" t="s">
        <v>105</v>
      </c>
      <c r="E44" s="140" t="s">
        <v>180</v>
      </c>
      <c r="F44" s="140" t="s">
        <v>269</v>
      </c>
      <c r="G44" s="140" t="s">
        <v>270</v>
      </c>
      <c r="H44" s="106">
        <v>5869860</v>
      </c>
      <c r="I44" s="106"/>
      <c r="J44" s="119"/>
      <c r="K44" s="119"/>
      <c r="L44" s="106"/>
      <c r="M44" s="119"/>
      <c r="N44" s="129"/>
      <c r="O44" s="129"/>
      <c r="P44" s="129"/>
      <c r="Q44" s="106"/>
      <c r="R44" s="106">
        <v>5869860</v>
      </c>
      <c r="S44" s="106">
        <v>5869860</v>
      </c>
      <c r="T44" s="106"/>
      <c r="U44" s="106"/>
      <c r="V44" s="106"/>
      <c r="W44" s="106"/>
    </row>
    <row r="45" customHeight="1" spans="1:23">
      <c r="A45" s="140" t="s">
        <v>72</v>
      </c>
      <c r="B45" s="140" t="s">
        <v>267</v>
      </c>
      <c r="C45" s="140" t="s">
        <v>268</v>
      </c>
      <c r="D45" s="140" t="s">
        <v>108</v>
      </c>
      <c r="E45" s="140" t="s">
        <v>182</v>
      </c>
      <c r="F45" s="140" t="s">
        <v>234</v>
      </c>
      <c r="G45" s="140" t="s">
        <v>235</v>
      </c>
      <c r="H45" s="106">
        <v>452537.1</v>
      </c>
      <c r="I45" s="106"/>
      <c r="J45" s="119"/>
      <c r="K45" s="119"/>
      <c r="L45" s="106"/>
      <c r="M45" s="119"/>
      <c r="N45" s="129"/>
      <c r="O45" s="129"/>
      <c r="P45" s="129"/>
      <c r="Q45" s="106"/>
      <c r="R45" s="106">
        <v>452537.1</v>
      </c>
      <c r="S45" s="106">
        <v>452537.1</v>
      </c>
      <c r="T45" s="106"/>
      <c r="U45" s="106"/>
      <c r="V45" s="106"/>
      <c r="W45" s="106"/>
    </row>
    <row r="46" customHeight="1" spans="1:23">
      <c r="A46" s="140" t="s">
        <v>72</v>
      </c>
      <c r="B46" s="140" t="s">
        <v>267</v>
      </c>
      <c r="C46" s="140" t="s">
        <v>268</v>
      </c>
      <c r="D46" s="140" t="s">
        <v>110</v>
      </c>
      <c r="E46" s="140" t="s">
        <v>184</v>
      </c>
      <c r="F46" s="140" t="s">
        <v>238</v>
      </c>
      <c r="G46" s="140" t="s">
        <v>239</v>
      </c>
      <c r="H46" s="106">
        <v>45884.2</v>
      </c>
      <c r="I46" s="106"/>
      <c r="J46" s="119"/>
      <c r="K46" s="119"/>
      <c r="L46" s="106"/>
      <c r="M46" s="119"/>
      <c r="N46" s="129"/>
      <c r="O46" s="129"/>
      <c r="P46" s="129"/>
      <c r="Q46" s="106"/>
      <c r="R46" s="106">
        <v>45884.2</v>
      </c>
      <c r="S46" s="106">
        <v>45884.2</v>
      </c>
      <c r="T46" s="106"/>
      <c r="U46" s="106"/>
      <c r="V46" s="106"/>
      <c r="W46" s="106"/>
    </row>
    <row r="47" customHeight="1" spans="1:23">
      <c r="A47" s="140" t="s">
        <v>72</v>
      </c>
      <c r="B47" s="140" t="s">
        <v>267</v>
      </c>
      <c r="C47" s="140" t="s">
        <v>268</v>
      </c>
      <c r="D47" s="140" t="s">
        <v>120</v>
      </c>
      <c r="E47" s="140" t="s">
        <v>190</v>
      </c>
      <c r="F47" s="140" t="s">
        <v>241</v>
      </c>
      <c r="G47" s="140" t="s">
        <v>190</v>
      </c>
      <c r="H47" s="106">
        <v>723778.56</v>
      </c>
      <c r="I47" s="106"/>
      <c r="J47" s="119"/>
      <c r="K47" s="119"/>
      <c r="L47" s="106"/>
      <c r="M47" s="119"/>
      <c r="N47" s="129"/>
      <c r="O47" s="129"/>
      <c r="P47" s="129"/>
      <c r="Q47" s="106"/>
      <c r="R47" s="106">
        <v>723778.56</v>
      </c>
      <c r="S47" s="106">
        <v>723778.56</v>
      </c>
      <c r="T47" s="106"/>
      <c r="U47" s="106"/>
      <c r="V47" s="106"/>
      <c r="W47" s="106"/>
    </row>
    <row r="48" customHeight="1" spans="1:23">
      <c r="A48" s="140" t="s">
        <v>72</v>
      </c>
      <c r="B48" s="140" t="s">
        <v>271</v>
      </c>
      <c r="C48" s="140" t="s">
        <v>272</v>
      </c>
      <c r="D48" s="140" t="s">
        <v>105</v>
      </c>
      <c r="E48" s="140" t="s">
        <v>180</v>
      </c>
      <c r="F48" s="140" t="s">
        <v>273</v>
      </c>
      <c r="G48" s="140" t="s">
        <v>274</v>
      </c>
      <c r="H48" s="106">
        <v>98000</v>
      </c>
      <c r="I48" s="106"/>
      <c r="J48" s="119"/>
      <c r="K48" s="119"/>
      <c r="L48" s="106"/>
      <c r="M48" s="119"/>
      <c r="N48" s="129"/>
      <c r="O48" s="129"/>
      <c r="P48" s="129"/>
      <c r="Q48" s="106"/>
      <c r="R48" s="106">
        <v>98000</v>
      </c>
      <c r="S48" s="106">
        <v>98000</v>
      </c>
      <c r="T48" s="106"/>
      <c r="U48" s="106"/>
      <c r="V48" s="106"/>
      <c r="W48" s="106"/>
    </row>
    <row r="49" customHeight="1" spans="1:23">
      <c r="A49" s="140" t="s">
        <v>72</v>
      </c>
      <c r="B49" s="140" t="s">
        <v>275</v>
      </c>
      <c r="C49" s="140" t="s">
        <v>276</v>
      </c>
      <c r="D49" s="140" t="s">
        <v>105</v>
      </c>
      <c r="E49" s="140" t="s">
        <v>180</v>
      </c>
      <c r="F49" s="140" t="s">
        <v>277</v>
      </c>
      <c r="G49" s="140" t="s">
        <v>197</v>
      </c>
      <c r="H49" s="106">
        <v>30000</v>
      </c>
      <c r="I49" s="106"/>
      <c r="J49" s="119"/>
      <c r="K49" s="119"/>
      <c r="L49" s="106"/>
      <c r="M49" s="119"/>
      <c r="N49" s="129"/>
      <c r="O49" s="129"/>
      <c r="P49" s="129"/>
      <c r="Q49" s="106"/>
      <c r="R49" s="106">
        <v>30000</v>
      </c>
      <c r="S49" s="106">
        <v>30000</v>
      </c>
      <c r="T49" s="106"/>
      <c r="U49" s="106"/>
      <c r="V49" s="106"/>
      <c r="W49" s="106"/>
    </row>
    <row r="50" customHeight="1" spans="1:23">
      <c r="A50" s="140" t="s">
        <v>72</v>
      </c>
      <c r="B50" s="140" t="s">
        <v>278</v>
      </c>
      <c r="C50" s="140" t="s">
        <v>279</v>
      </c>
      <c r="D50" s="140" t="s">
        <v>99</v>
      </c>
      <c r="E50" s="140" t="s">
        <v>176</v>
      </c>
      <c r="F50" s="140" t="s">
        <v>255</v>
      </c>
      <c r="G50" s="140" t="s">
        <v>256</v>
      </c>
      <c r="H50" s="106">
        <v>14500</v>
      </c>
      <c r="I50" s="106"/>
      <c r="J50" s="119"/>
      <c r="K50" s="119"/>
      <c r="L50" s="106"/>
      <c r="M50" s="119"/>
      <c r="N50" s="129"/>
      <c r="O50" s="129"/>
      <c r="P50" s="129"/>
      <c r="Q50" s="106"/>
      <c r="R50" s="106">
        <v>14500</v>
      </c>
      <c r="S50" s="106">
        <v>14500</v>
      </c>
      <c r="T50" s="106"/>
      <c r="U50" s="106"/>
      <c r="V50" s="106"/>
      <c r="W50" s="106"/>
    </row>
    <row r="51" customHeight="1" spans="1:23">
      <c r="A51" s="140" t="s">
        <v>72</v>
      </c>
      <c r="B51" s="140" t="s">
        <v>278</v>
      </c>
      <c r="C51" s="140" t="s">
        <v>279</v>
      </c>
      <c r="D51" s="140" t="s">
        <v>105</v>
      </c>
      <c r="E51" s="140" t="s">
        <v>180</v>
      </c>
      <c r="F51" s="140" t="s">
        <v>244</v>
      </c>
      <c r="G51" s="140" t="s">
        <v>245</v>
      </c>
      <c r="H51" s="106">
        <v>339633.51</v>
      </c>
      <c r="I51" s="106"/>
      <c r="J51" s="119"/>
      <c r="K51" s="119"/>
      <c r="L51" s="106"/>
      <c r="M51" s="119"/>
      <c r="N51" s="129"/>
      <c r="O51" s="129"/>
      <c r="P51" s="129"/>
      <c r="Q51" s="106"/>
      <c r="R51" s="106">
        <v>339633.51</v>
      </c>
      <c r="S51" s="106">
        <v>339633.51</v>
      </c>
      <c r="T51" s="106"/>
      <c r="U51" s="106"/>
      <c r="V51" s="106"/>
      <c r="W51" s="106"/>
    </row>
    <row r="52" customHeight="1" spans="1:23">
      <c r="A52" s="140" t="s">
        <v>72</v>
      </c>
      <c r="B52" s="140" t="s">
        <v>278</v>
      </c>
      <c r="C52" s="140" t="s">
        <v>279</v>
      </c>
      <c r="D52" s="140" t="s">
        <v>105</v>
      </c>
      <c r="E52" s="140" t="s">
        <v>180</v>
      </c>
      <c r="F52" s="140" t="s">
        <v>248</v>
      </c>
      <c r="G52" s="140" t="s">
        <v>247</v>
      </c>
      <c r="H52" s="106">
        <v>306510.98</v>
      </c>
      <c r="I52" s="106"/>
      <c r="J52" s="119"/>
      <c r="K52" s="119"/>
      <c r="L52" s="106"/>
      <c r="M52" s="119"/>
      <c r="N52" s="129"/>
      <c r="O52" s="129"/>
      <c r="P52" s="129"/>
      <c r="Q52" s="106"/>
      <c r="R52" s="106">
        <v>306510.98</v>
      </c>
      <c r="S52" s="106">
        <v>306510.98</v>
      </c>
      <c r="T52" s="106"/>
      <c r="U52" s="106"/>
      <c r="V52" s="106"/>
      <c r="W52" s="106"/>
    </row>
    <row r="53" customHeight="1" spans="1:23">
      <c r="A53" s="140" t="s">
        <v>72</v>
      </c>
      <c r="B53" s="140" t="s">
        <v>278</v>
      </c>
      <c r="C53" s="140" t="s">
        <v>279</v>
      </c>
      <c r="D53" s="140" t="s">
        <v>105</v>
      </c>
      <c r="E53" s="140" t="s">
        <v>180</v>
      </c>
      <c r="F53" s="140" t="s">
        <v>251</v>
      </c>
      <c r="G53" s="140" t="s">
        <v>252</v>
      </c>
      <c r="H53" s="106">
        <v>180682.5</v>
      </c>
      <c r="I53" s="106"/>
      <c r="J53" s="119"/>
      <c r="K53" s="119"/>
      <c r="L53" s="106"/>
      <c r="M53" s="119"/>
      <c r="N53" s="129"/>
      <c r="O53" s="129"/>
      <c r="P53" s="129"/>
      <c r="Q53" s="106"/>
      <c r="R53" s="106">
        <v>180682.5</v>
      </c>
      <c r="S53" s="106">
        <v>180682.5</v>
      </c>
      <c r="T53" s="106"/>
      <c r="U53" s="106"/>
      <c r="V53" s="106"/>
      <c r="W53" s="106"/>
    </row>
    <row r="54" customHeight="1" spans="1:23">
      <c r="A54" s="131" t="s">
        <v>121</v>
      </c>
      <c r="B54" s="141"/>
      <c r="C54" s="141"/>
      <c r="D54" s="141"/>
      <c r="E54" s="141"/>
      <c r="F54" s="141"/>
      <c r="G54" s="142"/>
      <c r="H54" s="106">
        <v>52188400.12</v>
      </c>
      <c r="I54" s="106">
        <v>33537555.22</v>
      </c>
      <c r="J54" s="106"/>
      <c r="K54" s="144"/>
      <c r="L54" s="106">
        <v>33537555.22</v>
      </c>
      <c r="M54" s="144"/>
      <c r="N54" s="129"/>
      <c r="O54" s="129"/>
      <c r="P54" s="129"/>
      <c r="Q54" s="106"/>
      <c r="R54" s="106">
        <v>18650844.9</v>
      </c>
      <c r="S54" s="106">
        <v>18650844.9</v>
      </c>
      <c r="T54" s="106"/>
      <c r="U54" s="106"/>
      <c r="V54" s="106"/>
      <c r="W54" s="106"/>
    </row>
  </sheetData>
  <mergeCells count="30">
    <mergeCell ref="A3:W3"/>
    <mergeCell ref="A4:G4"/>
    <mergeCell ref="H5:W5"/>
    <mergeCell ref="I6:M6"/>
    <mergeCell ref="N6:P6"/>
    <mergeCell ref="R6:W6"/>
    <mergeCell ref="A54:G54"/>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75"/>
  <sheetViews>
    <sheetView showZeros="0" workbookViewId="0">
      <pane ySplit="1" topLeftCell="A2" activePane="bottomLeft" state="frozen"/>
      <selection/>
      <selection pane="bottomLeft" activeCell="A4" sqref="A4:I4"/>
    </sheetView>
  </sheetViews>
  <sheetFormatPr defaultColWidth="9.14166666666667" defaultRowHeight="14.25" customHeight="1"/>
  <cols>
    <col min="1" max="1" width="14.575" customWidth="1"/>
    <col min="2" max="2" width="21.025" customWidth="1"/>
    <col min="3" max="3" width="31.3166666666667" customWidth="1"/>
    <col min="4" max="4" width="23.85" customWidth="1"/>
    <col min="5" max="5" width="15.6" customWidth="1"/>
    <col min="6" max="6" width="19.7416666666667" customWidth="1"/>
    <col min="7" max="7" width="14.8833333333333" customWidth="1"/>
    <col min="8" max="8" width="19.7416666666667" customWidth="1"/>
    <col min="9" max="16" width="14.175" customWidth="1"/>
    <col min="17" max="17" width="13.6" customWidth="1"/>
    <col min="18" max="23" width="15.17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5:23">
      <c r="E2" s="2"/>
      <c r="F2" s="2"/>
      <c r="G2" s="2"/>
      <c r="H2" s="2"/>
      <c r="U2" s="130"/>
      <c r="W2" s="56" t="s">
        <v>280</v>
      </c>
    </row>
    <row r="3" ht="27.75" customHeight="1" spans="1:23">
      <c r="A3" s="28" t="s">
        <v>281</v>
      </c>
      <c r="B3" s="28"/>
      <c r="C3" s="28"/>
      <c r="D3" s="28"/>
      <c r="E3" s="28"/>
      <c r="F3" s="28"/>
      <c r="G3" s="28"/>
      <c r="H3" s="28"/>
      <c r="I3" s="28"/>
      <c r="J3" s="28"/>
      <c r="K3" s="28"/>
      <c r="L3" s="28"/>
      <c r="M3" s="28"/>
      <c r="N3" s="28"/>
      <c r="O3" s="28"/>
      <c r="P3" s="28"/>
      <c r="Q3" s="28"/>
      <c r="R3" s="28"/>
      <c r="S3" s="28"/>
      <c r="T3" s="28"/>
      <c r="U3" s="28"/>
      <c r="V3" s="28"/>
      <c r="W3" s="28"/>
    </row>
    <row r="4" ht="13.5" customHeight="1" spans="1:23">
      <c r="A4" s="5" t="str">
        <f>"单位名称："&amp;"迪庆藏族自治州藏医院"</f>
        <v>单位名称：迪庆藏族自治州藏医院</v>
      </c>
      <c r="B4" s="122" t="str">
        <f t="shared" ref="A4:B4" si="0">"单位名称："&amp;"绩效评价中心"</f>
        <v>单位名称：绩效评价中心</v>
      </c>
      <c r="C4" s="122"/>
      <c r="D4" s="122"/>
      <c r="E4" s="122"/>
      <c r="F4" s="122"/>
      <c r="G4" s="122"/>
      <c r="H4" s="122"/>
      <c r="I4" s="122"/>
      <c r="J4" s="7"/>
      <c r="K4" s="7"/>
      <c r="L4" s="7"/>
      <c r="M4" s="7"/>
      <c r="N4" s="7"/>
      <c r="O4" s="7"/>
      <c r="P4" s="7"/>
      <c r="Q4" s="7"/>
      <c r="U4" s="130"/>
      <c r="W4" s="111" t="s">
        <v>193</v>
      </c>
    </row>
    <row r="5" ht="21.75" customHeight="1" spans="1:23">
      <c r="A5" s="9" t="s">
        <v>282</v>
      </c>
      <c r="B5" s="9" t="s">
        <v>204</v>
      </c>
      <c r="C5" s="9" t="s">
        <v>205</v>
      </c>
      <c r="D5" s="9" t="s">
        <v>283</v>
      </c>
      <c r="E5" s="10" t="s">
        <v>206</v>
      </c>
      <c r="F5" s="10" t="s">
        <v>207</v>
      </c>
      <c r="G5" s="10" t="s">
        <v>208</v>
      </c>
      <c r="H5" s="10" t="s">
        <v>209</v>
      </c>
      <c r="I5" s="62" t="s">
        <v>57</v>
      </c>
      <c r="J5" s="62" t="s">
        <v>284</v>
      </c>
      <c r="K5" s="62"/>
      <c r="L5" s="62"/>
      <c r="M5" s="62"/>
      <c r="N5" s="126" t="s">
        <v>211</v>
      </c>
      <c r="O5" s="126"/>
      <c r="P5" s="126"/>
      <c r="Q5" s="10" t="s">
        <v>63</v>
      </c>
      <c r="R5" s="11" t="s">
        <v>78</v>
      </c>
      <c r="S5" s="12"/>
      <c r="T5" s="12"/>
      <c r="U5" s="12"/>
      <c r="V5" s="12"/>
      <c r="W5" s="13"/>
    </row>
    <row r="6" ht="21.75" customHeight="1" spans="1:23">
      <c r="A6" s="14"/>
      <c r="B6" s="14"/>
      <c r="C6" s="14"/>
      <c r="D6" s="14"/>
      <c r="E6" s="15"/>
      <c r="F6" s="15"/>
      <c r="G6" s="15"/>
      <c r="H6" s="15"/>
      <c r="I6" s="62"/>
      <c r="J6" s="48" t="s">
        <v>60</v>
      </c>
      <c r="K6" s="48"/>
      <c r="L6" s="48" t="s">
        <v>61</v>
      </c>
      <c r="M6" s="48" t="s">
        <v>62</v>
      </c>
      <c r="N6" s="127" t="s">
        <v>60</v>
      </c>
      <c r="O6" s="127" t="s">
        <v>61</v>
      </c>
      <c r="P6" s="127" t="s">
        <v>62</v>
      </c>
      <c r="Q6" s="15"/>
      <c r="R6" s="10" t="s">
        <v>59</v>
      </c>
      <c r="S6" s="10" t="s">
        <v>70</v>
      </c>
      <c r="T6" s="10" t="s">
        <v>217</v>
      </c>
      <c r="U6" s="10" t="s">
        <v>66</v>
      </c>
      <c r="V6" s="10" t="s">
        <v>67</v>
      </c>
      <c r="W6" s="10" t="s">
        <v>68</v>
      </c>
    </row>
    <row r="7" ht="40.5" customHeight="1" spans="1:23">
      <c r="A7" s="17"/>
      <c r="B7" s="17"/>
      <c r="C7" s="17"/>
      <c r="D7" s="17"/>
      <c r="E7" s="18"/>
      <c r="F7" s="18"/>
      <c r="G7" s="18"/>
      <c r="H7" s="18"/>
      <c r="I7" s="62"/>
      <c r="J7" s="48" t="s">
        <v>59</v>
      </c>
      <c r="K7" s="48" t="s">
        <v>285</v>
      </c>
      <c r="L7" s="48"/>
      <c r="M7" s="48"/>
      <c r="N7" s="18"/>
      <c r="O7" s="18"/>
      <c r="P7" s="18"/>
      <c r="Q7" s="18"/>
      <c r="R7" s="18"/>
      <c r="S7" s="18"/>
      <c r="T7" s="18"/>
      <c r="U7" s="19"/>
      <c r="V7" s="18"/>
      <c r="W7" s="18"/>
    </row>
    <row r="8" ht="15" customHeight="1" spans="1:23">
      <c r="A8" s="20">
        <v>1</v>
      </c>
      <c r="B8" s="21">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c r="T8" s="20">
        <v>20</v>
      </c>
      <c r="U8" s="20">
        <v>21</v>
      </c>
      <c r="V8" s="20">
        <v>22</v>
      </c>
      <c r="W8" s="20">
        <v>23</v>
      </c>
    </row>
    <row r="9" ht="22" customHeight="1" spans="1:23">
      <c r="A9" s="123" t="s">
        <v>286</v>
      </c>
      <c r="B9" s="123"/>
      <c r="C9" s="123"/>
      <c r="D9" s="124"/>
      <c r="E9" s="124"/>
      <c r="F9" s="124"/>
      <c r="G9" s="124"/>
      <c r="H9" s="124"/>
      <c r="I9" s="128">
        <v>2711850</v>
      </c>
      <c r="J9" s="128"/>
      <c r="K9" s="128"/>
      <c r="L9" s="128"/>
      <c r="M9" s="128"/>
      <c r="N9" s="129"/>
      <c r="O9" s="129"/>
      <c r="P9" s="129"/>
      <c r="Q9" s="128"/>
      <c r="R9" s="128">
        <v>2711850</v>
      </c>
      <c r="S9" s="128">
        <v>2711850</v>
      </c>
      <c r="T9" s="128"/>
      <c r="U9" s="106"/>
      <c r="V9" s="128"/>
      <c r="W9" s="128"/>
    </row>
    <row r="10" ht="21" customHeight="1" spans="1:23">
      <c r="A10" s="124" t="s">
        <v>287</v>
      </c>
      <c r="B10" s="124" t="s">
        <v>288</v>
      </c>
      <c r="C10" s="125" t="s">
        <v>286</v>
      </c>
      <c r="D10" s="124" t="s">
        <v>72</v>
      </c>
      <c r="E10" s="124" t="s">
        <v>105</v>
      </c>
      <c r="F10" s="124" t="s">
        <v>180</v>
      </c>
      <c r="G10" s="124" t="s">
        <v>289</v>
      </c>
      <c r="H10" s="124" t="s">
        <v>290</v>
      </c>
      <c r="I10" s="128">
        <v>1407900</v>
      </c>
      <c r="J10" s="128"/>
      <c r="K10" s="128"/>
      <c r="L10" s="128"/>
      <c r="M10" s="128"/>
      <c r="N10" s="129"/>
      <c r="O10" s="129"/>
      <c r="P10" s="129"/>
      <c r="Q10" s="128"/>
      <c r="R10" s="128">
        <v>1407900</v>
      </c>
      <c r="S10" s="128">
        <v>1407900</v>
      </c>
      <c r="T10" s="128"/>
      <c r="U10" s="106"/>
      <c r="V10" s="128"/>
      <c r="W10" s="128"/>
    </row>
    <row r="11" ht="18.75" customHeight="1" spans="1:23">
      <c r="A11" s="124" t="s">
        <v>287</v>
      </c>
      <c r="B11" s="124" t="s">
        <v>288</v>
      </c>
      <c r="C11" s="125" t="s">
        <v>286</v>
      </c>
      <c r="D11" s="124" t="s">
        <v>72</v>
      </c>
      <c r="E11" s="124" t="s">
        <v>105</v>
      </c>
      <c r="F11" s="124" t="s">
        <v>180</v>
      </c>
      <c r="G11" s="124" t="s">
        <v>291</v>
      </c>
      <c r="H11" s="124" t="s">
        <v>292</v>
      </c>
      <c r="I11" s="128">
        <v>1153950</v>
      </c>
      <c r="J11" s="128"/>
      <c r="K11" s="128"/>
      <c r="L11" s="128"/>
      <c r="M11" s="128"/>
      <c r="N11" s="129"/>
      <c r="O11" s="129"/>
      <c r="P11" s="129"/>
      <c r="Q11" s="128"/>
      <c r="R11" s="128">
        <v>1153950</v>
      </c>
      <c r="S11" s="128">
        <v>1153950</v>
      </c>
      <c r="T11" s="128"/>
      <c r="U11" s="106"/>
      <c r="V11" s="128"/>
      <c r="W11" s="128"/>
    </row>
    <row r="12" customHeight="1" spans="1:23">
      <c r="A12" s="124" t="s">
        <v>287</v>
      </c>
      <c r="B12" s="124" t="s">
        <v>288</v>
      </c>
      <c r="C12" s="125" t="s">
        <v>286</v>
      </c>
      <c r="D12" s="124" t="s">
        <v>72</v>
      </c>
      <c r="E12" s="124" t="s">
        <v>105</v>
      </c>
      <c r="F12" s="124" t="s">
        <v>180</v>
      </c>
      <c r="G12" s="124" t="s">
        <v>293</v>
      </c>
      <c r="H12" s="124" t="s">
        <v>294</v>
      </c>
      <c r="I12" s="128">
        <v>150000</v>
      </c>
      <c r="J12" s="128"/>
      <c r="K12" s="128"/>
      <c r="L12" s="128"/>
      <c r="M12" s="128"/>
      <c r="N12" s="129"/>
      <c r="O12" s="129"/>
      <c r="P12" s="129"/>
      <c r="Q12" s="128"/>
      <c r="R12" s="128">
        <v>150000</v>
      </c>
      <c r="S12" s="128">
        <v>150000</v>
      </c>
      <c r="T12" s="128"/>
      <c r="U12" s="106"/>
      <c r="V12" s="128"/>
      <c r="W12" s="128"/>
    </row>
    <row r="13" customHeight="1" spans="1:23">
      <c r="A13" s="123" t="s">
        <v>295</v>
      </c>
      <c r="B13" s="119"/>
      <c r="C13" s="119"/>
      <c r="D13" s="119"/>
      <c r="E13" s="119"/>
      <c r="F13" s="119"/>
      <c r="G13" s="119"/>
      <c r="H13" s="119"/>
      <c r="I13" s="128">
        <v>950000</v>
      </c>
      <c r="J13" s="128"/>
      <c r="K13" s="128"/>
      <c r="L13" s="128"/>
      <c r="M13" s="128"/>
      <c r="N13" s="129">
        <v>950000</v>
      </c>
      <c r="O13" s="129"/>
      <c r="P13" s="129"/>
      <c r="Q13" s="128"/>
      <c r="R13" s="128"/>
      <c r="S13" s="128"/>
      <c r="T13" s="128"/>
      <c r="U13" s="106"/>
      <c r="V13" s="128"/>
      <c r="W13" s="128"/>
    </row>
    <row r="14" customHeight="1" spans="1:23">
      <c r="A14" s="124" t="s">
        <v>296</v>
      </c>
      <c r="B14" s="124" t="s">
        <v>297</v>
      </c>
      <c r="C14" s="125" t="s">
        <v>295</v>
      </c>
      <c r="D14" s="124" t="s">
        <v>72</v>
      </c>
      <c r="E14" s="124" t="s">
        <v>93</v>
      </c>
      <c r="F14" s="124" t="s">
        <v>172</v>
      </c>
      <c r="G14" s="124" t="s">
        <v>298</v>
      </c>
      <c r="H14" s="124" t="s">
        <v>299</v>
      </c>
      <c r="I14" s="128">
        <v>300000</v>
      </c>
      <c r="J14" s="128"/>
      <c r="K14" s="128"/>
      <c r="L14" s="128"/>
      <c r="M14" s="128"/>
      <c r="N14" s="129">
        <v>300000</v>
      </c>
      <c r="O14" s="129"/>
      <c r="P14" s="129"/>
      <c r="Q14" s="128"/>
      <c r="R14" s="128"/>
      <c r="S14" s="128"/>
      <c r="T14" s="128"/>
      <c r="U14" s="106"/>
      <c r="V14" s="128"/>
      <c r="W14" s="128"/>
    </row>
    <row r="15" customHeight="1" spans="1:23">
      <c r="A15" s="124" t="s">
        <v>296</v>
      </c>
      <c r="B15" s="124" t="s">
        <v>297</v>
      </c>
      <c r="C15" s="125" t="s">
        <v>295</v>
      </c>
      <c r="D15" s="124" t="s">
        <v>72</v>
      </c>
      <c r="E15" s="124" t="s">
        <v>93</v>
      </c>
      <c r="F15" s="124" t="s">
        <v>172</v>
      </c>
      <c r="G15" s="124" t="s">
        <v>300</v>
      </c>
      <c r="H15" s="124" t="s">
        <v>301</v>
      </c>
      <c r="I15" s="128">
        <v>650000</v>
      </c>
      <c r="J15" s="128"/>
      <c r="K15" s="128"/>
      <c r="L15" s="128"/>
      <c r="M15" s="128"/>
      <c r="N15" s="129">
        <v>650000</v>
      </c>
      <c r="O15" s="129"/>
      <c r="P15" s="129"/>
      <c r="Q15" s="128"/>
      <c r="R15" s="128"/>
      <c r="S15" s="128"/>
      <c r="T15" s="128"/>
      <c r="U15" s="106"/>
      <c r="V15" s="128"/>
      <c r="W15" s="128"/>
    </row>
    <row r="16" customHeight="1" spans="1:23">
      <c r="A16" s="123" t="s">
        <v>302</v>
      </c>
      <c r="B16" s="119"/>
      <c r="C16" s="119"/>
      <c r="D16" s="119"/>
      <c r="E16" s="119"/>
      <c r="F16" s="119"/>
      <c r="G16" s="119"/>
      <c r="H16" s="119"/>
      <c r="I16" s="128">
        <v>318600</v>
      </c>
      <c r="J16" s="128"/>
      <c r="K16" s="128"/>
      <c r="L16" s="128"/>
      <c r="M16" s="128"/>
      <c r="N16" s="129">
        <v>318600</v>
      </c>
      <c r="O16" s="129"/>
      <c r="P16" s="129"/>
      <c r="Q16" s="128"/>
      <c r="R16" s="128"/>
      <c r="S16" s="128"/>
      <c r="T16" s="128"/>
      <c r="U16" s="106"/>
      <c r="V16" s="128"/>
      <c r="W16" s="128"/>
    </row>
    <row r="17" customHeight="1" spans="1:23">
      <c r="A17" s="124" t="s">
        <v>303</v>
      </c>
      <c r="B17" s="124" t="s">
        <v>304</v>
      </c>
      <c r="C17" s="125" t="s">
        <v>302</v>
      </c>
      <c r="D17" s="124" t="s">
        <v>72</v>
      </c>
      <c r="E17" s="124" t="s">
        <v>116</v>
      </c>
      <c r="F17" s="124" t="s">
        <v>188</v>
      </c>
      <c r="G17" s="124" t="s">
        <v>291</v>
      </c>
      <c r="H17" s="124" t="s">
        <v>292</v>
      </c>
      <c r="I17" s="128">
        <v>318600</v>
      </c>
      <c r="J17" s="128"/>
      <c r="K17" s="128"/>
      <c r="L17" s="128"/>
      <c r="M17" s="128"/>
      <c r="N17" s="129">
        <v>318600</v>
      </c>
      <c r="O17" s="129"/>
      <c r="P17" s="129"/>
      <c r="Q17" s="128"/>
      <c r="R17" s="128"/>
      <c r="S17" s="128"/>
      <c r="T17" s="128"/>
      <c r="U17" s="106"/>
      <c r="V17" s="128"/>
      <c r="W17" s="128"/>
    </row>
    <row r="18" customHeight="1" spans="1:23">
      <c r="A18" s="123" t="s">
        <v>305</v>
      </c>
      <c r="B18" s="119"/>
      <c r="C18" s="119"/>
      <c r="D18" s="119"/>
      <c r="E18" s="119"/>
      <c r="F18" s="119"/>
      <c r="G18" s="119"/>
      <c r="H18" s="119"/>
      <c r="I18" s="128">
        <v>415069.5</v>
      </c>
      <c r="J18" s="128"/>
      <c r="K18" s="128"/>
      <c r="L18" s="128"/>
      <c r="M18" s="128"/>
      <c r="N18" s="129">
        <v>415069.5</v>
      </c>
      <c r="O18" s="129"/>
      <c r="P18" s="129"/>
      <c r="Q18" s="128"/>
      <c r="R18" s="128"/>
      <c r="S18" s="128"/>
      <c r="T18" s="128"/>
      <c r="U18" s="106"/>
      <c r="V18" s="128"/>
      <c r="W18" s="128"/>
    </row>
    <row r="19" customHeight="1" spans="1:23">
      <c r="A19" s="124" t="s">
        <v>296</v>
      </c>
      <c r="B19" s="124" t="s">
        <v>306</v>
      </c>
      <c r="C19" s="125" t="s">
        <v>305</v>
      </c>
      <c r="D19" s="124" t="s">
        <v>72</v>
      </c>
      <c r="E19" s="124" t="s">
        <v>105</v>
      </c>
      <c r="F19" s="124" t="s">
        <v>180</v>
      </c>
      <c r="G19" s="124" t="s">
        <v>298</v>
      </c>
      <c r="H19" s="124" t="s">
        <v>299</v>
      </c>
      <c r="I19" s="128">
        <v>41838</v>
      </c>
      <c r="J19" s="128"/>
      <c r="K19" s="128"/>
      <c r="L19" s="128"/>
      <c r="M19" s="128"/>
      <c r="N19" s="129">
        <v>41838</v>
      </c>
      <c r="O19" s="129"/>
      <c r="P19" s="129"/>
      <c r="Q19" s="128"/>
      <c r="R19" s="128"/>
      <c r="S19" s="128"/>
      <c r="T19" s="128"/>
      <c r="U19" s="106"/>
      <c r="V19" s="128"/>
      <c r="W19" s="128"/>
    </row>
    <row r="20" customHeight="1" spans="1:23">
      <c r="A20" s="124" t="s">
        <v>296</v>
      </c>
      <c r="B20" s="124" t="s">
        <v>306</v>
      </c>
      <c r="C20" s="125" t="s">
        <v>305</v>
      </c>
      <c r="D20" s="124" t="s">
        <v>72</v>
      </c>
      <c r="E20" s="124" t="s">
        <v>105</v>
      </c>
      <c r="F20" s="124" t="s">
        <v>180</v>
      </c>
      <c r="G20" s="124" t="s">
        <v>307</v>
      </c>
      <c r="H20" s="124" t="s">
        <v>308</v>
      </c>
      <c r="I20" s="128">
        <v>28500</v>
      </c>
      <c r="J20" s="128"/>
      <c r="K20" s="128"/>
      <c r="L20" s="128"/>
      <c r="M20" s="128"/>
      <c r="N20" s="129">
        <v>28500</v>
      </c>
      <c r="O20" s="129"/>
      <c r="P20" s="129"/>
      <c r="Q20" s="128"/>
      <c r="R20" s="128"/>
      <c r="S20" s="128"/>
      <c r="T20" s="128"/>
      <c r="U20" s="106"/>
      <c r="V20" s="128"/>
      <c r="W20" s="128"/>
    </row>
    <row r="21" customHeight="1" spans="1:23">
      <c r="A21" s="124" t="s">
        <v>296</v>
      </c>
      <c r="B21" s="124" t="s">
        <v>306</v>
      </c>
      <c r="C21" s="125" t="s">
        <v>305</v>
      </c>
      <c r="D21" s="124" t="s">
        <v>72</v>
      </c>
      <c r="E21" s="124" t="s">
        <v>105</v>
      </c>
      <c r="F21" s="124" t="s">
        <v>180</v>
      </c>
      <c r="G21" s="124" t="s">
        <v>291</v>
      </c>
      <c r="H21" s="124" t="s">
        <v>292</v>
      </c>
      <c r="I21" s="128">
        <v>344731.5</v>
      </c>
      <c r="J21" s="128"/>
      <c r="K21" s="128"/>
      <c r="L21" s="128"/>
      <c r="M21" s="128"/>
      <c r="N21" s="129">
        <v>344731.5</v>
      </c>
      <c r="O21" s="129"/>
      <c r="P21" s="129"/>
      <c r="Q21" s="128"/>
      <c r="R21" s="128"/>
      <c r="S21" s="128"/>
      <c r="T21" s="128"/>
      <c r="U21" s="106"/>
      <c r="V21" s="128"/>
      <c r="W21" s="128"/>
    </row>
    <row r="22" customHeight="1" spans="1:23">
      <c r="A22" s="123" t="s">
        <v>309</v>
      </c>
      <c r="B22" s="119"/>
      <c r="C22" s="119"/>
      <c r="D22" s="119"/>
      <c r="E22" s="119"/>
      <c r="F22" s="119"/>
      <c r="G22" s="119"/>
      <c r="H22" s="119"/>
      <c r="I22" s="128">
        <v>446000</v>
      </c>
      <c r="J22" s="128"/>
      <c r="K22" s="128"/>
      <c r="L22" s="128"/>
      <c r="M22" s="128"/>
      <c r="N22" s="129"/>
      <c r="O22" s="129"/>
      <c r="P22" s="129"/>
      <c r="Q22" s="128"/>
      <c r="R22" s="128">
        <v>446000</v>
      </c>
      <c r="S22" s="128">
        <v>446000</v>
      </c>
      <c r="T22" s="128"/>
      <c r="U22" s="106"/>
      <c r="V22" s="128"/>
      <c r="W22" s="128"/>
    </row>
    <row r="23" customHeight="1" spans="1:23">
      <c r="A23" s="124" t="s">
        <v>296</v>
      </c>
      <c r="B23" s="124" t="s">
        <v>310</v>
      </c>
      <c r="C23" s="125" t="s">
        <v>309</v>
      </c>
      <c r="D23" s="124" t="s">
        <v>72</v>
      </c>
      <c r="E23" s="124" t="s">
        <v>105</v>
      </c>
      <c r="F23" s="124" t="s">
        <v>180</v>
      </c>
      <c r="G23" s="124" t="s">
        <v>311</v>
      </c>
      <c r="H23" s="124" t="s">
        <v>312</v>
      </c>
      <c r="I23" s="128">
        <v>446000</v>
      </c>
      <c r="J23" s="128"/>
      <c r="K23" s="128"/>
      <c r="L23" s="128"/>
      <c r="M23" s="128"/>
      <c r="N23" s="129"/>
      <c r="O23" s="129"/>
      <c r="P23" s="129"/>
      <c r="Q23" s="128"/>
      <c r="R23" s="128">
        <v>446000</v>
      </c>
      <c r="S23" s="128">
        <v>446000</v>
      </c>
      <c r="T23" s="128"/>
      <c r="U23" s="106"/>
      <c r="V23" s="128"/>
      <c r="W23" s="128"/>
    </row>
    <row r="24" customHeight="1" spans="1:23">
      <c r="A24" s="123" t="s">
        <v>313</v>
      </c>
      <c r="B24" s="119"/>
      <c r="C24" s="119"/>
      <c r="D24" s="119"/>
      <c r="E24" s="119"/>
      <c r="F24" s="119"/>
      <c r="G24" s="119"/>
      <c r="H24" s="119"/>
      <c r="I24" s="128">
        <v>1500000</v>
      </c>
      <c r="J24" s="128"/>
      <c r="K24" s="128"/>
      <c r="L24" s="128"/>
      <c r="M24" s="128"/>
      <c r="N24" s="129">
        <v>1500000</v>
      </c>
      <c r="O24" s="129"/>
      <c r="P24" s="129"/>
      <c r="Q24" s="128"/>
      <c r="R24" s="128"/>
      <c r="S24" s="128"/>
      <c r="T24" s="128"/>
      <c r="U24" s="106"/>
      <c r="V24" s="128"/>
      <c r="W24" s="128"/>
    </row>
    <row r="25" customHeight="1" spans="1:23">
      <c r="A25" s="124" t="s">
        <v>303</v>
      </c>
      <c r="B25" s="124" t="s">
        <v>314</v>
      </c>
      <c r="C25" s="125" t="s">
        <v>313</v>
      </c>
      <c r="D25" s="124" t="s">
        <v>72</v>
      </c>
      <c r="E25" s="124" t="s">
        <v>105</v>
      </c>
      <c r="F25" s="124" t="s">
        <v>180</v>
      </c>
      <c r="G25" s="124" t="s">
        <v>315</v>
      </c>
      <c r="H25" s="124" t="s">
        <v>316</v>
      </c>
      <c r="I25" s="128">
        <v>150000</v>
      </c>
      <c r="J25" s="128"/>
      <c r="K25" s="128"/>
      <c r="L25" s="128"/>
      <c r="M25" s="128"/>
      <c r="N25" s="129">
        <v>150000</v>
      </c>
      <c r="O25" s="129"/>
      <c r="P25" s="129"/>
      <c r="Q25" s="128"/>
      <c r="R25" s="128"/>
      <c r="S25" s="128"/>
      <c r="T25" s="128"/>
      <c r="U25" s="106"/>
      <c r="V25" s="128"/>
      <c r="W25" s="128"/>
    </row>
    <row r="26" customHeight="1" spans="1:23">
      <c r="A26" s="124" t="s">
        <v>303</v>
      </c>
      <c r="B26" s="124" t="s">
        <v>314</v>
      </c>
      <c r="C26" s="125" t="s">
        <v>313</v>
      </c>
      <c r="D26" s="124" t="s">
        <v>72</v>
      </c>
      <c r="E26" s="124" t="s">
        <v>105</v>
      </c>
      <c r="F26" s="124" t="s">
        <v>180</v>
      </c>
      <c r="G26" s="124" t="s">
        <v>317</v>
      </c>
      <c r="H26" s="124" t="s">
        <v>292</v>
      </c>
      <c r="I26" s="128">
        <v>750000</v>
      </c>
      <c r="J26" s="128"/>
      <c r="K26" s="128"/>
      <c r="L26" s="128"/>
      <c r="M26" s="128"/>
      <c r="N26" s="129">
        <v>750000</v>
      </c>
      <c r="O26" s="129"/>
      <c r="P26" s="129"/>
      <c r="Q26" s="128"/>
      <c r="R26" s="128"/>
      <c r="S26" s="128"/>
      <c r="T26" s="128"/>
      <c r="U26" s="106"/>
      <c r="V26" s="128"/>
      <c r="W26" s="128"/>
    </row>
    <row r="27" customHeight="1" spans="1:23">
      <c r="A27" s="124" t="s">
        <v>303</v>
      </c>
      <c r="B27" s="124" t="s">
        <v>314</v>
      </c>
      <c r="C27" s="125" t="s">
        <v>313</v>
      </c>
      <c r="D27" s="124" t="s">
        <v>72</v>
      </c>
      <c r="E27" s="124" t="s">
        <v>105</v>
      </c>
      <c r="F27" s="124" t="s">
        <v>180</v>
      </c>
      <c r="G27" s="124" t="s">
        <v>318</v>
      </c>
      <c r="H27" s="124" t="s">
        <v>319</v>
      </c>
      <c r="I27" s="128">
        <v>600000</v>
      </c>
      <c r="J27" s="128"/>
      <c r="K27" s="128"/>
      <c r="L27" s="128"/>
      <c r="M27" s="128"/>
      <c r="N27" s="129">
        <v>600000</v>
      </c>
      <c r="O27" s="129"/>
      <c r="P27" s="129"/>
      <c r="Q27" s="128"/>
      <c r="R27" s="128"/>
      <c r="S27" s="128"/>
      <c r="T27" s="128"/>
      <c r="U27" s="106"/>
      <c r="V27" s="128"/>
      <c r="W27" s="128"/>
    </row>
    <row r="28" customHeight="1" spans="1:23">
      <c r="A28" s="123" t="s">
        <v>320</v>
      </c>
      <c r="B28" s="119"/>
      <c r="C28" s="119"/>
      <c r="D28" s="119"/>
      <c r="E28" s="119"/>
      <c r="F28" s="119"/>
      <c r="G28" s="119"/>
      <c r="H28" s="119"/>
      <c r="I28" s="128">
        <v>2463440</v>
      </c>
      <c r="J28" s="128"/>
      <c r="K28" s="128"/>
      <c r="L28" s="128"/>
      <c r="M28" s="128"/>
      <c r="N28" s="129">
        <v>2463440</v>
      </c>
      <c r="O28" s="129"/>
      <c r="P28" s="129"/>
      <c r="Q28" s="128"/>
      <c r="R28" s="128"/>
      <c r="S28" s="128"/>
      <c r="T28" s="128"/>
      <c r="U28" s="106"/>
      <c r="V28" s="128"/>
      <c r="W28" s="128"/>
    </row>
    <row r="29" customHeight="1" spans="1:23">
      <c r="A29" s="124" t="s">
        <v>296</v>
      </c>
      <c r="B29" s="124" t="s">
        <v>321</v>
      </c>
      <c r="C29" s="125" t="s">
        <v>320</v>
      </c>
      <c r="D29" s="124" t="s">
        <v>72</v>
      </c>
      <c r="E29" s="124" t="s">
        <v>112</v>
      </c>
      <c r="F29" s="124" t="s">
        <v>186</v>
      </c>
      <c r="G29" s="124" t="s">
        <v>322</v>
      </c>
      <c r="H29" s="124" t="s">
        <v>323</v>
      </c>
      <c r="I29" s="128">
        <v>170400</v>
      </c>
      <c r="J29" s="128"/>
      <c r="K29" s="128"/>
      <c r="L29" s="128"/>
      <c r="M29" s="128"/>
      <c r="N29" s="129">
        <v>170400</v>
      </c>
      <c r="O29" s="129"/>
      <c r="P29" s="129"/>
      <c r="Q29" s="128"/>
      <c r="R29" s="128"/>
      <c r="S29" s="128"/>
      <c r="T29" s="128"/>
      <c r="U29" s="106"/>
      <c r="V29" s="128"/>
      <c r="W29" s="128"/>
    </row>
    <row r="30" customHeight="1" spans="1:23">
      <c r="A30" s="124" t="s">
        <v>296</v>
      </c>
      <c r="B30" s="124" t="s">
        <v>321</v>
      </c>
      <c r="C30" s="125" t="s">
        <v>320</v>
      </c>
      <c r="D30" s="124" t="s">
        <v>72</v>
      </c>
      <c r="E30" s="124" t="s">
        <v>112</v>
      </c>
      <c r="F30" s="124" t="s">
        <v>186</v>
      </c>
      <c r="G30" s="124" t="s">
        <v>322</v>
      </c>
      <c r="H30" s="124" t="s">
        <v>323</v>
      </c>
      <c r="I30" s="128">
        <v>66800</v>
      </c>
      <c r="J30" s="128"/>
      <c r="K30" s="128"/>
      <c r="L30" s="128"/>
      <c r="M30" s="128"/>
      <c r="N30" s="129">
        <v>66800</v>
      </c>
      <c r="O30" s="129"/>
      <c r="P30" s="129"/>
      <c r="Q30" s="128"/>
      <c r="R30" s="128"/>
      <c r="S30" s="128"/>
      <c r="T30" s="128"/>
      <c r="U30" s="106"/>
      <c r="V30" s="128"/>
      <c r="W30" s="128"/>
    </row>
    <row r="31" customHeight="1" spans="1:23">
      <c r="A31" s="124" t="s">
        <v>296</v>
      </c>
      <c r="B31" s="124" t="s">
        <v>321</v>
      </c>
      <c r="C31" s="125" t="s">
        <v>320</v>
      </c>
      <c r="D31" s="124" t="s">
        <v>72</v>
      </c>
      <c r="E31" s="124" t="s">
        <v>112</v>
      </c>
      <c r="F31" s="124" t="s">
        <v>186</v>
      </c>
      <c r="G31" s="124" t="s">
        <v>291</v>
      </c>
      <c r="H31" s="124" t="s">
        <v>292</v>
      </c>
      <c r="I31" s="128">
        <v>2087000</v>
      </c>
      <c r="J31" s="128"/>
      <c r="K31" s="128"/>
      <c r="L31" s="128"/>
      <c r="M31" s="128"/>
      <c r="N31" s="129">
        <v>2087000</v>
      </c>
      <c r="O31" s="129"/>
      <c r="P31" s="129"/>
      <c r="Q31" s="128"/>
      <c r="R31" s="128"/>
      <c r="S31" s="128"/>
      <c r="T31" s="128"/>
      <c r="U31" s="106"/>
      <c r="V31" s="128"/>
      <c r="W31" s="128"/>
    </row>
    <row r="32" customHeight="1" spans="1:23">
      <c r="A32" s="124" t="s">
        <v>296</v>
      </c>
      <c r="B32" s="124" t="s">
        <v>321</v>
      </c>
      <c r="C32" s="125" t="s">
        <v>320</v>
      </c>
      <c r="D32" s="124" t="s">
        <v>72</v>
      </c>
      <c r="E32" s="124" t="s">
        <v>112</v>
      </c>
      <c r="F32" s="124" t="s">
        <v>186</v>
      </c>
      <c r="G32" s="124" t="s">
        <v>324</v>
      </c>
      <c r="H32" s="124" t="s">
        <v>325</v>
      </c>
      <c r="I32" s="128">
        <v>139240</v>
      </c>
      <c r="J32" s="128"/>
      <c r="K32" s="128"/>
      <c r="L32" s="128"/>
      <c r="M32" s="128"/>
      <c r="N32" s="129">
        <v>139240</v>
      </c>
      <c r="O32" s="129"/>
      <c r="P32" s="129"/>
      <c r="Q32" s="128"/>
      <c r="R32" s="128"/>
      <c r="S32" s="128"/>
      <c r="T32" s="128"/>
      <c r="U32" s="106"/>
      <c r="V32" s="128"/>
      <c r="W32" s="128"/>
    </row>
    <row r="33" customHeight="1" spans="1:23">
      <c r="A33" s="123" t="s">
        <v>326</v>
      </c>
      <c r="B33" s="119"/>
      <c r="C33" s="119"/>
      <c r="D33" s="119"/>
      <c r="E33" s="119"/>
      <c r="F33" s="119"/>
      <c r="G33" s="119"/>
      <c r="H33" s="119"/>
      <c r="I33" s="128">
        <v>1931000</v>
      </c>
      <c r="J33" s="128"/>
      <c r="K33" s="128"/>
      <c r="L33" s="128"/>
      <c r="M33" s="128"/>
      <c r="N33" s="129">
        <v>1931000</v>
      </c>
      <c r="O33" s="129"/>
      <c r="P33" s="129"/>
      <c r="Q33" s="128"/>
      <c r="R33" s="128"/>
      <c r="S33" s="128"/>
      <c r="T33" s="128"/>
      <c r="U33" s="106"/>
      <c r="V33" s="128"/>
      <c r="W33" s="128"/>
    </row>
    <row r="34" customHeight="1" spans="1:23">
      <c r="A34" s="124" t="s">
        <v>303</v>
      </c>
      <c r="B34" s="124" t="s">
        <v>327</v>
      </c>
      <c r="C34" s="125" t="s">
        <v>326</v>
      </c>
      <c r="D34" s="124" t="s">
        <v>72</v>
      </c>
      <c r="E34" s="124" t="s">
        <v>105</v>
      </c>
      <c r="F34" s="124" t="s">
        <v>180</v>
      </c>
      <c r="G34" s="124" t="s">
        <v>328</v>
      </c>
      <c r="H34" s="124" t="s">
        <v>329</v>
      </c>
      <c r="I34" s="128">
        <v>1931000</v>
      </c>
      <c r="J34" s="128"/>
      <c r="K34" s="128"/>
      <c r="L34" s="128"/>
      <c r="M34" s="128"/>
      <c r="N34" s="129">
        <v>1931000</v>
      </c>
      <c r="O34" s="129"/>
      <c r="P34" s="129"/>
      <c r="Q34" s="128"/>
      <c r="R34" s="128"/>
      <c r="S34" s="128"/>
      <c r="T34" s="128"/>
      <c r="U34" s="106"/>
      <c r="V34" s="128"/>
      <c r="W34" s="128"/>
    </row>
    <row r="35" customHeight="1" spans="1:23">
      <c r="A35" s="123" t="s">
        <v>330</v>
      </c>
      <c r="B35" s="119"/>
      <c r="C35" s="119"/>
      <c r="D35" s="119"/>
      <c r="E35" s="119"/>
      <c r="F35" s="119"/>
      <c r="G35" s="119"/>
      <c r="H35" s="119"/>
      <c r="I35" s="128">
        <v>3820294</v>
      </c>
      <c r="J35" s="128"/>
      <c r="K35" s="128"/>
      <c r="L35" s="128"/>
      <c r="M35" s="128"/>
      <c r="N35" s="129"/>
      <c r="O35" s="129"/>
      <c r="P35" s="129"/>
      <c r="Q35" s="128"/>
      <c r="R35" s="128">
        <v>3820294</v>
      </c>
      <c r="S35" s="128">
        <v>3820294</v>
      </c>
      <c r="T35" s="128"/>
      <c r="U35" s="106"/>
      <c r="V35" s="128"/>
      <c r="W35" s="128"/>
    </row>
    <row r="36" customHeight="1" spans="1:23">
      <c r="A36" s="124" t="s">
        <v>287</v>
      </c>
      <c r="B36" s="124" t="s">
        <v>331</v>
      </c>
      <c r="C36" s="125" t="s">
        <v>330</v>
      </c>
      <c r="D36" s="124" t="s">
        <v>72</v>
      </c>
      <c r="E36" s="124" t="s">
        <v>105</v>
      </c>
      <c r="F36" s="124" t="s">
        <v>180</v>
      </c>
      <c r="G36" s="124" t="s">
        <v>289</v>
      </c>
      <c r="H36" s="124" t="s">
        <v>290</v>
      </c>
      <c r="I36" s="128">
        <v>997277</v>
      </c>
      <c r="J36" s="128"/>
      <c r="K36" s="128"/>
      <c r="L36" s="128"/>
      <c r="M36" s="128"/>
      <c r="N36" s="129"/>
      <c r="O36" s="129"/>
      <c r="P36" s="129"/>
      <c r="Q36" s="128"/>
      <c r="R36" s="128">
        <v>997277</v>
      </c>
      <c r="S36" s="128">
        <v>997277</v>
      </c>
      <c r="T36" s="128"/>
      <c r="U36" s="106"/>
      <c r="V36" s="128"/>
      <c r="W36" s="128"/>
    </row>
    <row r="37" customHeight="1" spans="1:23">
      <c r="A37" s="124" t="s">
        <v>287</v>
      </c>
      <c r="B37" s="124" t="s">
        <v>331</v>
      </c>
      <c r="C37" s="125" t="s">
        <v>330</v>
      </c>
      <c r="D37" s="124" t="s">
        <v>72</v>
      </c>
      <c r="E37" s="124" t="s">
        <v>105</v>
      </c>
      <c r="F37" s="124" t="s">
        <v>180</v>
      </c>
      <c r="G37" s="124" t="s">
        <v>298</v>
      </c>
      <c r="H37" s="124" t="s">
        <v>299</v>
      </c>
      <c r="I37" s="128">
        <v>2823017</v>
      </c>
      <c r="J37" s="128"/>
      <c r="K37" s="128"/>
      <c r="L37" s="128"/>
      <c r="M37" s="128"/>
      <c r="N37" s="129"/>
      <c r="O37" s="129"/>
      <c r="P37" s="129"/>
      <c r="Q37" s="128"/>
      <c r="R37" s="128">
        <v>2823017</v>
      </c>
      <c r="S37" s="128">
        <v>2823017</v>
      </c>
      <c r="T37" s="128"/>
      <c r="U37" s="106"/>
      <c r="V37" s="128"/>
      <c r="W37" s="128"/>
    </row>
    <row r="38" customHeight="1" spans="1:23">
      <c r="A38" s="123" t="s">
        <v>332</v>
      </c>
      <c r="B38" s="119"/>
      <c r="C38" s="119"/>
      <c r="D38" s="119"/>
      <c r="E38" s="119"/>
      <c r="F38" s="119"/>
      <c r="G38" s="119"/>
      <c r="H38" s="119"/>
      <c r="I38" s="128">
        <v>70840</v>
      </c>
      <c r="J38" s="128"/>
      <c r="K38" s="128"/>
      <c r="L38" s="128"/>
      <c r="M38" s="128"/>
      <c r="N38" s="129">
        <v>70840</v>
      </c>
      <c r="O38" s="129"/>
      <c r="P38" s="129"/>
      <c r="Q38" s="128"/>
      <c r="R38" s="128"/>
      <c r="S38" s="128"/>
      <c r="T38" s="128"/>
      <c r="U38" s="106"/>
      <c r="V38" s="128"/>
      <c r="W38" s="128"/>
    </row>
    <row r="39" customHeight="1" spans="1:23">
      <c r="A39" s="124" t="s">
        <v>296</v>
      </c>
      <c r="B39" s="124" t="s">
        <v>333</v>
      </c>
      <c r="C39" s="125" t="s">
        <v>332</v>
      </c>
      <c r="D39" s="124" t="s">
        <v>72</v>
      </c>
      <c r="E39" s="124" t="s">
        <v>105</v>
      </c>
      <c r="F39" s="124" t="s">
        <v>180</v>
      </c>
      <c r="G39" s="124" t="s">
        <v>334</v>
      </c>
      <c r="H39" s="124" t="s">
        <v>335</v>
      </c>
      <c r="I39" s="128">
        <v>8150</v>
      </c>
      <c r="J39" s="128"/>
      <c r="K39" s="128"/>
      <c r="L39" s="128"/>
      <c r="M39" s="128"/>
      <c r="N39" s="129">
        <v>8150</v>
      </c>
      <c r="O39" s="129"/>
      <c r="P39" s="129"/>
      <c r="Q39" s="128"/>
      <c r="R39" s="128"/>
      <c r="S39" s="128"/>
      <c r="T39" s="128"/>
      <c r="U39" s="106"/>
      <c r="V39" s="128"/>
      <c r="W39" s="128"/>
    </row>
    <row r="40" customHeight="1" spans="1:23">
      <c r="A40" s="124" t="s">
        <v>296</v>
      </c>
      <c r="B40" s="124" t="s">
        <v>333</v>
      </c>
      <c r="C40" s="125" t="s">
        <v>332</v>
      </c>
      <c r="D40" s="124" t="s">
        <v>72</v>
      </c>
      <c r="E40" s="124" t="s">
        <v>105</v>
      </c>
      <c r="F40" s="124" t="s">
        <v>180</v>
      </c>
      <c r="G40" s="124" t="s">
        <v>315</v>
      </c>
      <c r="H40" s="124" t="s">
        <v>316</v>
      </c>
      <c r="I40" s="128">
        <v>1010</v>
      </c>
      <c r="J40" s="128"/>
      <c r="K40" s="128"/>
      <c r="L40" s="128"/>
      <c r="M40" s="128"/>
      <c r="N40" s="129">
        <v>1010</v>
      </c>
      <c r="O40" s="129"/>
      <c r="P40" s="129"/>
      <c r="Q40" s="128"/>
      <c r="R40" s="128"/>
      <c r="S40" s="128"/>
      <c r="T40" s="128"/>
      <c r="U40" s="106"/>
      <c r="V40" s="128"/>
      <c r="W40" s="128"/>
    </row>
    <row r="41" customHeight="1" spans="1:23">
      <c r="A41" s="124" t="s">
        <v>296</v>
      </c>
      <c r="B41" s="124" t="s">
        <v>333</v>
      </c>
      <c r="C41" s="125" t="s">
        <v>332</v>
      </c>
      <c r="D41" s="124" t="s">
        <v>72</v>
      </c>
      <c r="E41" s="124" t="s">
        <v>105</v>
      </c>
      <c r="F41" s="124" t="s">
        <v>180</v>
      </c>
      <c r="G41" s="124" t="s">
        <v>298</v>
      </c>
      <c r="H41" s="124" t="s">
        <v>299</v>
      </c>
      <c r="I41" s="128">
        <v>9080</v>
      </c>
      <c r="J41" s="128"/>
      <c r="K41" s="128"/>
      <c r="L41" s="128"/>
      <c r="M41" s="128"/>
      <c r="N41" s="129">
        <v>9080</v>
      </c>
      <c r="O41" s="129"/>
      <c r="P41" s="129"/>
      <c r="Q41" s="128"/>
      <c r="R41" s="128"/>
      <c r="S41" s="128"/>
      <c r="T41" s="128"/>
      <c r="U41" s="106"/>
      <c r="V41" s="128"/>
      <c r="W41" s="128"/>
    </row>
    <row r="42" customHeight="1" spans="1:23">
      <c r="A42" s="124" t="s">
        <v>296</v>
      </c>
      <c r="B42" s="124" t="s">
        <v>333</v>
      </c>
      <c r="C42" s="125" t="s">
        <v>332</v>
      </c>
      <c r="D42" s="124" t="s">
        <v>72</v>
      </c>
      <c r="E42" s="124" t="s">
        <v>105</v>
      </c>
      <c r="F42" s="124" t="s">
        <v>180</v>
      </c>
      <c r="G42" s="124" t="s">
        <v>322</v>
      </c>
      <c r="H42" s="124" t="s">
        <v>323</v>
      </c>
      <c r="I42" s="128">
        <v>28900</v>
      </c>
      <c r="J42" s="128"/>
      <c r="K42" s="128"/>
      <c r="L42" s="128"/>
      <c r="M42" s="128"/>
      <c r="N42" s="129">
        <v>28900</v>
      </c>
      <c r="O42" s="129"/>
      <c r="P42" s="129"/>
      <c r="Q42" s="128"/>
      <c r="R42" s="128"/>
      <c r="S42" s="128"/>
      <c r="T42" s="128"/>
      <c r="U42" s="106"/>
      <c r="V42" s="128"/>
      <c r="W42" s="128"/>
    </row>
    <row r="43" customHeight="1" spans="1:23">
      <c r="A43" s="124" t="s">
        <v>296</v>
      </c>
      <c r="B43" s="124" t="s">
        <v>333</v>
      </c>
      <c r="C43" s="125" t="s">
        <v>332</v>
      </c>
      <c r="D43" s="124" t="s">
        <v>72</v>
      </c>
      <c r="E43" s="124" t="s">
        <v>105</v>
      </c>
      <c r="F43" s="124" t="s">
        <v>180</v>
      </c>
      <c r="G43" s="124" t="s">
        <v>291</v>
      </c>
      <c r="H43" s="124" t="s">
        <v>292</v>
      </c>
      <c r="I43" s="128">
        <v>23700</v>
      </c>
      <c r="J43" s="128"/>
      <c r="K43" s="128"/>
      <c r="L43" s="128"/>
      <c r="M43" s="128"/>
      <c r="N43" s="129">
        <v>23700</v>
      </c>
      <c r="O43" s="129"/>
      <c r="P43" s="129"/>
      <c r="Q43" s="128"/>
      <c r="R43" s="128"/>
      <c r="S43" s="128"/>
      <c r="T43" s="128"/>
      <c r="U43" s="106"/>
      <c r="V43" s="128"/>
      <c r="W43" s="128"/>
    </row>
    <row r="44" customHeight="1" spans="1:23">
      <c r="A44" s="123" t="s">
        <v>336</v>
      </c>
      <c r="B44" s="119"/>
      <c r="C44" s="119"/>
      <c r="D44" s="119"/>
      <c r="E44" s="119"/>
      <c r="F44" s="119"/>
      <c r="G44" s="119"/>
      <c r="H44" s="119"/>
      <c r="I44" s="128">
        <v>150000</v>
      </c>
      <c r="J44" s="128"/>
      <c r="K44" s="128"/>
      <c r="L44" s="128"/>
      <c r="M44" s="128"/>
      <c r="N44" s="129">
        <v>150000</v>
      </c>
      <c r="O44" s="129"/>
      <c r="P44" s="129"/>
      <c r="Q44" s="128"/>
      <c r="R44" s="128"/>
      <c r="S44" s="128"/>
      <c r="T44" s="128"/>
      <c r="U44" s="106"/>
      <c r="V44" s="128"/>
      <c r="W44" s="128"/>
    </row>
    <row r="45" customHeight="1" spans="1:23">
      <c r="A45" s="124" t="s">
        <v>296</v>
      </c>
      <c r="B45" s="124" t="s">
        <v>337</v>
      </c>
      <c r="C45" s="125" t="s">
        <v>336</v>
      </c>
      <c r="D45" s="124" t="s">
        <v>72</v>
      </c>
      <c r="E45" s="124" t="s">
        <v>93</v>
      </c>
      <c r="F45" s="124" t="s">
        <v>172</v>
      </c>
      <c r="G45" s="124" t="s">
        <v>338</v>
      </c>
      <c r="H45" s="124" t="s">
        <v>339</v>
      </c>
      <c r="I45" s="128">
        <v>31000</v>
      </c>
      <c r="J45" s="128"/>
      <c r="K45" s="128"/>
      <c r="L45" s="128"/>
      <c r="M45" s="128"/>
      <c r="N45" s="129">
        <v>31000</v>
      </c>
      <c r="O45" s="129"/>
      <c r="P45" s="129"/>
      <c r="Q45" s="128"/>
      <c r="R45" s="128"/>
      <c r="S45" s="128"/>
      <c r="T45" s="128"/>
      <c r="U45" s="106"/>
      <c r="V45" s="128"/>
      <c r="W45" s="128"/>
    </row>
    <row r="46" customHeight="1" spans="1:23">
      <c r="A46" s="124" t="s">
        <v>296</v>
      </c>
      <c r="B46" s="124" t="s">
        <v>337</v>
      </c>
      <c r="C46" s="125" t="s">
        <v>336</v>
      </c>
      <c r="D46" s="124" t="s">
        <v>72</v>
      </c>
      <c r="E46" s="124" t="s">
        <v>93</v>
      </c>
      <c r="F46" s="124" t="s">
        <v>172</v>
      </c>
      <c r="G46" s="124" t="s">
        <v>334</v>
      </c>
      <c r="H46" s="124" t="s">
        <v>335</v>
      </c>
      <c r="I46" s="128">
        <v>57999</v>
      </c>
      <c r="J46" s="128"/>
      <c r="K46" s="128"/>
      <c r="L46" s="128"/>
      <c r="M46" s="128"/>
      <c r="N46" s="129">
        <v>57999</v>
      </c>
      <c r="O46" s="129"/>
      <c r="P46" s="129"/>
      <c r="Q46" s="128"/>
      <c r="R46" s="128"/>
      <c r="S46" s="128"/>
      <c r="T46" s="128"/>
      <c r="U46" s="106"/>
      <c r="V46" s="128"/>
      <c r="W46" s="128"/>
    </row>
    <row r="47" customHeight="1" spans="1:23">
      <c r="A47" s="124" t="s">
        <v>296</v>
      </c>
      <c r="B47" s="124" t="s">
        <v>337</v>
      </c>
      <c r="C47" s="125" t="s">
        <v>336</v>
      </c>
      <c r="D47" s="124" t="s">
        <v>72</v>
      </c>
      <c r="E47" s="124" t="s">
        <v>93</v>
      </c>
      <c r="F47" s="124" t="s">
        <v>172</v>
      </c>
      <c r="G47" s="124" t="s">
        <v>307</v>
      </c>
      <c r="H47" s="124" t="s">
        <v>308</v>
      </c>
      <c r="I47" s="128">
        <v>14001</v>
      </c>
      <c r="J47" s="128"/>
      <c r="K47" s="128"/>
      <c r="L47" s="128"/>
      <c r="M47" s="128"/>
      <c r="N47" s="129">
        <v>14001</v>
      </c>
      <c r="O47" s="129"/>
      <c r="P47" s="129"/>
      <c r="Q47" s="128"/>
      <c r="R47" s="128"/>
      <c r="S47" s="128"/>
      <c r="T47" s="128"/>
      <c r="U47" s="106"/>
      <c r="V47" s="128"/>
      <c r="W47" s="128"/>
    </row>
    <row r="48" customHeight="1" spans="1:23">
      <c r="A48" s="124" t="s">
        <v>296</v>
      </c>
      <c r="B48" s="124" t="s">
        <v>337</v>
      </c>
      <c r="C48" s="125" t="s">
        <v>336</v>
      </c>
      <c r="D48" s="124" t="s">
        <v>72</v>
      </c>
      <c r="E48" s="124" t="s">
        <v>93</v>
      </c>
      <c r="F48" s="124" t="s">
        <v>172</v>
      </c>
      <c r="G48" s="124" t="s">
        <v>291</v>
      </c>
      <c r="H48" s="124" t="s">
        <v>292</v>
      </c>
      <c r="I48" s="128">
        <v>47000</v>
      </c>
      <c r="J48" s="128"/>
      <c r="K48" s="128"/>
      <c r="L48" s="128"/>
      <c r="M48" s="128"/>
      <c r="N48" s="129">
        <v>47000</v>
      </c>
      <c r="O48" s="129"/>
      <c r="P48" s="129"/>
      <c r="Q48" s="128"/>
      <c r="R48" s="128"/>
      <c r="S48" s="128"/>
      <c r="T48" s="128"/>
      <c r="U48" s="106"/>
      <c r="V48" s="128"/>
      <c r="W48" s="128"/>
    </row>
    <row r="49" customHeight="1" spans="1:23">
      <c r="A49" s="123" t="s">
        <v>340</v>
      </c>
      <c r="B49" s="119"/>
      <c r="C49" s="119"/>
      <c r="D49" s="119"/>
      <c r="E49" s="119"/>
      <c r="F49" s="119"/>
      <c r="G49" s="119"/>
      <c r="H49" s="119"/>
      <c r="I49" s="128">
        <v>100000</v>
      </c>
      <c r="J49" s="128"/>
      <c r="K49" s="128"/>
      <c r="L49" s="128"/>
      <c r="M49" s="128"/>
      <c r="N49" s="129">
        <v>100000</v>
      </c>
      <c r="O49" s="129"/>
      <c r="P49" s="129"/>
      <c r="Q49" s="128"/>
      <c r="R49" s="128"/>
      <c r="S49" s="128"/>
      <c r="T49" s="128"/>
      <c r="U49" s="106"/>
      <c r="V49" s="128"/>
      <c r="W49" s="128"/>
    </row>
    <row r="50" customHeight="1" spans="1:23">
      <c r="A50" s="124" t="s">
        <v>303</v>
      </c>
      <c r="B50" s="124" t="s">
        <v>341</v>
      </c>
      <c r="C50" s="125" t="s">
        <v>340</v>
      </c>
      <c r="D50" s="124" t="s">
        <v>72</v>
      </c>
      <c r="E50" s="124" t="s">
        <v>112</v>
      </c>
      <c r="F50" s="124" t="s">
        <v>186</v>
      </c>
      <c r="G50" s="124" t="s">
        <v>338</v>
      </c>
      <c r="H50" s="124" t="s">
        <v>339</v>
      </c>
      <c r="I50" s="128">
        <v>10000</v>
      </c>
      <c r="J50" s="128"/>
      <c r="K50" s="128"/>
      <c r="L50" s="128"/>
      <c r="M50" s="128"/>
      <c r="N50" s="129">
        <v>10000</v>
      </c>
      <c r="O50" s="129"/>
      <c r="P50" s="129"/>
      <c r="Q50" s="128"/>
      <c r="R50" s="128"/>
      <c r="S50" s="128"/>
      <c r="T50" s="128"/>
      <c r="U50" s="106"/>
      <c r="V50" s="128"/>
      <c r="W50" s="128"/>
    </row>
    <row r="51" customHeight="1" spans="1:23">
      <c r="A51" s="124" t="s">
        <v>303</v>
      </c>
      <c r="B51" s="124" t="s">
        <v>341</v>
      </c>
      <c r="C51" s="125" t="s">
        <v>340</v>
      </c>
      <c r="D51" s="124" t="s">
        <v>72</v>
      </c>
      <c r="E51" s="124" t="s">
        <v>112</v>
      </c>
      <c r="F51" s="124" t="s">
        <v>186</v>
      </c>
      <c r="G51" s="124" t="s">
        <v>334</v>
      </c>
      <c r="H51" s="124" t="s">
        <v>335</v>
      </c>
      <c r="I51" s="128">
        <v>25000</v>
      </c>
      <c r="J51" s="128"/>
      <c r="K51" s="128"/>
      <c r="L51" s="128"/>
      <c r="M51" s="128"/>
      <c r="N51" s="129">
        <v>25000</v>
      </c>
      <c r="O51" s="129"/>
      <c r="P51" s="129"/>
      <c r="Q51" s="128"/>
      <c r="R51" s="128"/>
      <c r="S51" s="128"/>
      <c r="T51" s="128"/>
      <c r="U51" s="106"/>
      <c r="V51" s="128"/>
      <c r="W51" s="128"/>
    </row>
    <row r="52" customHeight="1" spans="1:23">
      <c r="A52" s="124" t="s">
        <v>303</v>
      </c>
      <c r="B52" s="124" t="s">
        <v>341</v>
      </c>
      <c r="C52" s="125" t="s">
        <v>340</v>
      </c>
      <c r="D52" s="124" t="s">
        <v>72</v>
      </c>
      <c r="E52" s="124" t="s">
        <v>112</v>
      </c>
      <c r="F52" s="124" t="s">
        <v>186</v>
      </c>
      <c r="G52" s="124" t="s">
        <v>307</v>
      </c>
      <c r="H52" s="124" t="s">
        <v>308</v>
      </c>
      <c r="I52" s="128">
        <v>5000</v>
      </c>
      <c r="J52" s="128"/>
      <c r="K52" s="128"/>
      <c r="L52" s="128"/>
      <c r="M52" s="128"/>
      <c r="N52" s="129">
        <v>5000</v>
      </c>
      <c r="O52" s="129"/>
      <c r="P52" s="129"/>
      <c r="Q52" s="128"/>
      <c r="R52" s="128"/>
      <c r="S52" s="128"/>
      <c r="T52" s="128"/>
      <c r="U52" s="106"/>
      <c r="V52" s="128"/>
      <c r="W52" s="128"/>
    </row>
    <row r="53" customHeight="1" spans="1:23">
      <c r="A53" s="124" t="s">
        <v>303</v>
      </c>
      <c r="B53" s="124" t="s">
        <v>341</v>
      </c>
      <c r="C53" s="125" t="s">
        <v>340</v>
      </c>
      <c r="D53" s="124" t="s">
        <v>72</v>
      </c>
      <c r="E53" s="124" t="s">
        <v>112</v>
      </c>
      <c r="F53" s="124" t="s">
        <v>186</v>
      </c>
      <c r="G53" s="124" t="s">
        <v>322</v>
      </c>
      <c r="H53" s="124" t="s">
        <v>323</v>
      </c>
      <c r="I53" s="128">
        <v>60000</v>
      </c>
      <c r="J53" s="128"/>
      <c r="K53" s="128"/>
      <c r="L53" s="128"/>
      <c r="M53" s="128"/>
      <c r="N53" s="129">
        <v>60000</v>
      </c>
      <c r="O53" s="129"/>
      <c r="P53" s="129"/>
      <c r="Q53" s="128"/>
      <c r="R53" s="128"/>
      <c r="S53" s="128"/>
      <c r="T53" s="128"/>
      <c r="U53" s="106"/>
      <c r="V53" s="128"/>
      <c r="W53" s="128"/>
    </row>
    <row r="54" customHeight="1" spans="1:23">
      <c r="A54" s="123" t="s">
        <v>342</v>
      </c>
      <c r="B54" s="119"/>
      <c r="C54" s="119"/>
      <c r="D54" s="119"/>
      <c r="E54" s="119"/>
      <c r="F54" s="119"/>
      <c r="G54" s="119"/>
      <c r="H54" s="119"/>
      <c r="I54" s="128">
        <v>4102801.33</v>
      </c>
      <c r="J54" s="128"/>
      <c r="K54" s="128"/>
      <c r="L54" s="128"/>
      <c r="M54" s="128"/>
      <c r="N54" s="129"/>
      <c r="O54" s="129"/>
      <c r="P54" s="129"/>
      <c r="Q54" s="128"/>
      <c r="R54" s="128">
        <v>4102801.33</v>
      </c>
      <c r="S54" s="128">
        <v>4102801.33</v>
      </c>
      <c r="T54" s="128"/>
      <c r="U54" s="106"/>
      <c r="V54" s="128"/>
      <c r="W54" s="128"/>
    </row>
    <row r="55" customHeight="1" spans="1:23">
      <c r="A55" s="124" t="s">
        <v>287</v>
      </c>
      <c r="B55" s="124" t="s">
        <v>343</v>
      </c>
      <c r="C55" s="125" t="s">
        <v>342</v>
      </c>
      <c r="D55" s="124" t="s">
        <v>72</v>
      </c>
      <c r="E55" s="124" t="s">
        <v>105</v>
      </c>
      <c r="F55" s="124" t="s">
        <v>180</v>
      </c>
      <c r="G55" s="124" t="s">
        <v>344</v>
      </c>
      <c r="H55" s="124" t="s">
        <v>345</v>
      </c>
      <c r="I55" s="128">
        <v>214168</v>
      </c>
      <c r="J55" s="128"/>
      <c r="K55" s="128"/>
      <c r="L55" s="128"/>
      <c r="M55" s="128"/>
      <c r="N55" s="129"/>
      <c r="O55" s="129"/>
      <c r="P55" s="129"/>
      <c r="Q55" s="128"/>
      <c r="R55" s="128">
        <v>214168</v>
      </c>
      <c r="S55" s="128">
        <v>214168</v>
      </c>
      <c r="T55" s="128"/>
      <c r="U55" s="106"/>
      <c r="V55" s="128"/>
      <c r="W55" s="128"/>
    </row>
    <row r="56" customHeight="1" spans="1:23">
      <c r="A56" s="124" t="s">
        <v>287</v>
      </c>
      <c r="B56" s="124" t="s">
        <v>343</v>
      </c>
      <c r="C56" s="125" t="s">
        <v>342</v>
      </c>
      <c r="D56" s="124" t="s">
        <v>72</v>
      </c>
      <c r="E56" s="124" t="s">
        <v>105</v>
      </c>
      <c r="F56" s="124" t="s">
        <v>180</v>
      </c>
      <c r="G56" s="124" t="s">
        <v>338</v>
      </c>
      <c r="H56" s="124" t="s">
        <v>339</v>
      </c>
      <c r="I56" s="128">
        <v>62980</v>
      </c>
      <c r="J56" s="128"/>
      <c r="K56" s="128"/>
      <c r="L56" s="128"/>
      <c r="M56" s="128"/>
      <c r="N56" s="129"/>
      <c r="O56" s="129"/>
      <c r="P56" s="129"/>
      <c r="Q56" s="128"/>
      <c r="R56" s="128">
        <v>62980</v>
      </c>
      <c r="S56" s="128">
        <v>62980</v>
      </c>
      <c r="T56" s="128"/>
      <c r="U56" s="106"/>
      <c r="V56" s="128"/>
      <c r="W56" s="128"/>
    </row>
    <row r="57" customHeight="1" spans="1:23">
      <c r="A57" s="124" t="s">
        <v>287</v>
      </c>
      <c r="B57" s="124" t="s">
        <v>343</v>
      </c>
      <c r="C57" s="125" t="s">
        <v>342</v>
      </c>
      <c r="D57" s="124" t="s">
        <v>72</v>
      </c>
      <c r="E57" s="124" t="s">
        <v>105</v>
      </c>
      <c r="F57" s="124" t="s">
        <v>180</v>
      </c>
      <c r="G57" s="124" t="s">
        <v>346</v>
      </c>
      <c r="H57" s="124" t="s">
        <v>347</v>
      </c>
      <c r="I57" s="128">
        <v>61300</v>
      </c>
      <c r="J57" s="128"/>
      <c r="K57" s="128"/>
      <c r="L57" s="128"/>
      <c r="M57" s="128"/>
      <c r="N57" s="129"/>
      <c r="O57" s="129"/>
      <c r="P57" s="129"/>
      <c r="Q57" s="128"/>
      <c r="R57" s="128">
        <v>61300</v>
      </c>
      <c r="S57" s="128">
        <v>61300</v>
      </c>
      <c r="T57" s="128"/>
      <c r="U57" s="106"/>
      <c r="V57" s="128"/>
      <c r="W57" s="128"/>
    </row>
    <row r="58" customHeight="1" spans="1:23">
      <c r="A58" s="124" t="s">
        <v>287</v>
      </c>
      <c r="B58" s="124" t="s">
        <v>343</v>
      </c>
      <c r="C58" s="125" t="s">
        <v>342</v>
      </c>
      <c r="D58" s="124" t="s">
        <v>72</v>
      </c>
      <c r="E58" s="124" t="s">
        <v>105</v>
      </c>
      <c r="F58" s="124" t="s">
        <v>180</v>
      </c>
      <c r="G58" s="124" t="s">
        <v>348</v>
      </c>
      <c r="H58" s="124" t="s">
        <v>349</v>
      </c>
      <c r="I58" s="128">
        <v>754705</v>
      </c>
      <c r="J58" s="128"/>
      <c r="K58" s="128"/>
      <c r="L58" s="128"/>
      <c r="M58" s="128"/>
      <c r="N58" s="129"/>
      <c r="O58" s="129"/>
      <c r="P58" s="129"/>
      <c r="Q58" s="128"/>
      <c r="R58" s="128">
        <v>754705</v>
      </c>
      <c r="S58" s="128">
        <v>754705</v>
      </c>
      <c r="T58" s="128"/>
      <c r="U58" s="106"/>
      <c r="V58" s="128"/>
      <c r="W58" s="128"/>
    </row>
    <row r="59" customHeight="1" spans="1:23">
      <c r="A59" s="124" t="s">
        <v>287</v>
      </c>
      <c r="B59" s="124" t="s">
        <v>343</v>
      </c>
      <c r="C59" s="125" t="s">
        <v>342</v>
      </c>
      <c r="D59" s="124" t="s">
        <v>72</v>
      </c>
      <c r="E59" s="124" t="s">
        <v>105</v>
      </c>
      <c r="F59" s="124" t="s">
        <v>180</v>
      </c>
      <c r="G59" s="124" t="s">
        <v>350</v>
      </c>
      <c r="H59" s="124" t="s">
        <v>351</v>
      </c>
      <c r="I59" s="128">
        <v>182425</v>
      </c>
      <c r="J59" s="128"/>
      <c r="K59" s="128"/>
      <c r="L59" s="128"/>
      <c r="M59" s="128"/>
      <c r="N59" s="129"/>
      <c r="O59" s="129"/>
      <c r="P59" s="129"/>
      <c r="Q59" s="128"/>
      <c r="R59" s="128">
        <v>182425</v>
      </c>
      <c r="S59" s="128">
        <v>182425</v>
      </c>
      <c r="T59" s="128"/>
      <c r="U59" s="106"/>
      <c r="V59" s="128"/>
      <c r="W59" s="128"/>
    </row>
    <row r="60" customHeight="1" spans="1:23">
      <c r="A60" s="124" t="s">
        <v>287</v>
      </c>
      <c r="B60" s="124" t="s">
        <v>343</v>
      </c>
      <c r="C60" s="125" t="s">
        <v>342</v>
      </c>
      <c r="D60" s="124" t="s">
        <v>72</v>
      </c>
      <c r="E60" s="124" t="s">
        <v>105</v>
      </c>
      <c r="F60" s="124" t="s">
        <v>180</v>
      </c>
      <c r="G60" s="124" t="s">
        <v>311</v>
      </c>
      <c r="H60" s="124" t="s">
        <v>312</v>
      </c>
      <c r="I60" s="128">
        <v>389360</v>
      </c>
      <c r="J60" s="128"/>
      <c r="K60" s="128"/>
      <c r="L60" s="128"/>
      <c r="M60" s="128"/>
      <c r="N60" s="129"/>
      <c r="O60" s="129"/>
      <c r="P60" s="129"/>
      <c r="Q60" s="128"/>
      <c r="R60" s="128">
        <v>389360</v>
      </c>
      <c r="S60" s="128">
        <v>389360</v>
      </c>
      <c r="T60" s="128"/>
      <c r="U60" s="106"/>
      <c r="V60" s="128"/>
      <c r="W60" s="128"/>
    </row>
    <row r="61" customHeight="1" spans="1:23">
      <c r="A61" s="124" t="s">
        <v>287</v>
      </c>
      <c r="B61" s="124" t="s">
        <v>343</v>
      </c>
      <c r="C61" s="125" t="s">
        <v>342</v>
      </c>
      <c r="D61" s="124" t="s">
        <v>72</v>
      </c>
      <c r="E61" s="124" t="s">
        <v>105</v>
      </c>
      <c r="F61" s="124" t="s">
        <v>180</v>
      </c>
      <c r="G61" s="124" t="s">
        <v>334</v>
      </c>
      <c r="H61" s="124" t="s">
        <v>335</v>
      </c>
      <c r="I61" s="128">
        <v>200000</v>
      </c>
      <c r="J61" s="128"/>
      <c r="K61" s="128"/>
      <c r="L61" s="128"/>
      <c r="M61" s="128"/>
      <c r="N61" s="129"/>
      <c r="O61" s="129"/>
      <c r="P61" s="129"/>
      <c r="Q61" s="128"/>
      <c r="R61" s="128">
        <v>200000</v>
      </c>
      <c r="S61" s="128">
        <v>200000</v>
      </c>
      <c r="T61" s="128"/>
      <c r="U61" s="106"/>
      <c r="V61" s="128"/>
      <c r="W61" s="128"/>
    </row>
    <row r="62" customHeight="1" spans="1:23">
      <c r="A62" s="124" t="s">
        <v>287</v>
      </c>
      <c r="B62" s="124" t="s">
        <v>343</v>
      </c>
      <c r="C62" s="125" t="s">
        <v>342</v>
      </c>
      <c r="D62" s="124" t="s">
        <v>72</v>
      </c>
      <c r="E62" s="124" t="s">
        <v>105</v>
      </c>
      <c r="F62" s="124" t="s">
        <v>180</v>
      </c>
      <c r="G62" s="124" t="s">
        <v>352</v>
      </c>
      <c r="H62" s="124" t="s">
        <v>353</v>
      </c>
      <c r="I62" s="128">
        <v>554793.6</v>
      </c>
      <c r="J62" s="128"/>
      <c r="K62" s="128"/>
      <c r="L62" s="128"/>
      <c r="M62" s="128"/>
      <c r="N62" s="129"/>
      <c r="O62" s="129"/>
      <c r="P62" s="129"/>
      <c r="Q62" s="128"/>
      <c r="R62" s="128">
        <v>554793.6</v>
      </c>
      <c r="S62" s="128">
        <v>554793.6</v>
      </c>
      <c r="T62" s="128"/>
      <c r="U62" s="106"/>
      <c r="V62" s="128"/>
      <c r="W62" s="128"/>
    </row>
    <row r="63" customHeight="1" spans="1:23">
      <c r="A63" s="124" t="s">
        <v>287</v>
      </c>
      <c r="B63" s="124" t="s">
        <v>343</v>
      </c>
      <c r="C63" s="125" t="s">
        <v>342</v>
      </c>
      <c r="D63" s="124" t="s">
        <v>72</v>
      </c>
      <c r="E63" s="124" t="s">
        <v>105</v>
      </c>
      <c r="F63" s="124" t="s">
        <v>180</v>
      </c>
      <c r="G63" s="124" t="s">
        <v>315</v>
      </c>
      <c r="H63" s="124" t="s">
        <v>316</v>
      </c>
      <c r="I63" s="128">
        <v>672400</v>
      </c>
      <c r="J63" s="128"/>
      <c r="K63" s="128"/>
      <c r="L63" s="128"/>
      <c r="M63" s="128"/>
      <c r="N63" s="129"/>
      <c r="O63" s="129"/>
      <c r="P63" s="129"/>
      <c r="Q63" s="128"/>
      <c r="R63" s="128">
        <v>672400</v>
      </c>
      <c r="S63" s="128">
        <v>672400</v>
      </c>
      <c r="T63" s="128"/>
      <c r="U63" s="106"/>
      <c r="V63" s="128"/>
      <c r="W63" s="128"/>
    </row>
    <row r="64" customHeight="1" spans="1:23">
      <c r="A64" s="124" t="s">
        <v>287</v>
      </c>
      <c r="B64" s="124" t="s">
        <v>343</v>
      </c>
      <c r="C64" s="125" t="s">
        <v>342</v>
      </c>
      <c r="D64" s="124" t="s">
        <v>72</v>
      </c>
      <c r="E64" s="124" t="s">
        <v>105</v>
      </c>
      <c r="F64" s="124" t="s">
        <v>180</v>
      </c>
      <c r="G64" s="124" t="s">
        <v>307</v>
      </c>
      <c r="H64" s="124" t="s">
        <v>308</v>
      </c>
      <c r="I64" s="128">
        <v>194800</v>
      </c>
      <c r="J64" s="128"/>
      <c r="K64" s="128"/>
      <c r="L64" s="128"/>
      <c r="M64" s="128"/>
      <c r="N64" s="129"/>
      <c r="O64" s="129"/>
      <c r="P64" s="129"/>
      <c r="Q64" s="128"/>
      <c r="R64" s="128">
        <v>194800</v>
      </c>
      <c r="S64" s="128">
        <v>194800</v>
      </c>
      <c r="T64" s="128"/>
      <c r="U64" s="106"/>
      <c r="V64" s="128"/>
      <c r="W64" s="128"/>
    </row>
    <row r="65" customHeight="1" spans="1:23">
      <c r="A65" s="124" t="s">
        <v>287</v>
      </c>
      <c r="B65" s="124" t="s">
        <v>343</v>
      </c>
      <c r="C65" s="125" t="s">
        <v>342</v>
      </c>
      <c r="D65" s="124" t="s">
        <v>72</v>
      </c>
      <c r="E65" s="124" t="s">
        <v>105</v>
      </c>
      <c r="F65" s="124" t="s">
        <v>180</v>
      </c>
      <c r="G65" s="124" t="s">
        <v>300</v>
      </c>
      <c r="H65" s="124" t="s">
        <v>301</v>
      </c>
      <c r="I65" s="128">
        <v>625200</v>
      </c>
      <c r="J65" s="128"/>
      <c r="K65" s="128"/>
      <c r="L65" s="128"/>
      <c r="M65" s="128"/>
      <c r="N65" s="129"/>
      <c r="O65" s="129"/>
      <c r="P65" s="129"/>
      <c r="Q65" s="128"/>
      <c r="R65" s="128">
        <v>625200</v>
      </c>
      <c r="S65" s="128">
        <v>625200</v>
      </c>
      <c r="T65" s="128"/>
      <c r="U65" s="106"/>
      <c r="V65" s="128"/>
      <c r="W65" s="128"/>
    </row>
    <row r="66" customHeight="1" spans="1:23">
      <c r="A66" s="124" t="s">
        <v>287</v>
      </c>
      <c r="B66" s="124" t="s">
        <v>343</v>
      </c>
      <c r="C66" s="125" t="s">
        <v>342</v>
      </c>
      <c r="D66" s="124" t="s">
        <v>72</v>
      </c>
      <c r="E66" s="124" t="s">
        <v>105</v>
      </c>
      <c r="F66" s="124" t="s">
        <v>180</v>
      </c>
      <c r="G66" s="124" t="s">
        <v>255</v>
      </c>
      <c r="H66" s="124" t="s">
        <v>256</v>
      </c>
      <c r="I66" s="128">
        <v>190669.73</v>
      </c>
      <c r="J66" s="128"/>
      <c r="K66" s="128"/>
      <c r="L66" s="128"/>
      <c r="M66" s="128"/>
      <c r="N66" s="129"/>
      <c r="O66" s="129"/>
      <c r="P66" s="129"/>
      <c r="Q66" s="128"/>
      <c r="R66" s="128">
        <v>190669.73</v>
      </c>
      <c r="S66" s="128">
        <v>190669.73</v>
      </c>
      <c r="T66" s="128"/>
      <c r="U66" s="106"/>
      <c r="V66" s="128"/>
      <c r="W66" s="128"/>
    </row>
    <row r="67" customHeight="1" spans="1:23">
      <c r="A67" s="123" t="s">
        <v>354</v>
      </c>
      <c r="B67" s="119"/>
      <c r="C67" s="119"/>
      <c r="D67" s="119"/>
      <c r="E67" s="119"/>
      <c r="F67" s="119"/>
      <c r="G67" s="119"/>
      <c r="H67" s="119"/>
      <c r="I67" s="128">
        <v>78748.13</v>
      </c>
      <c r="J67" s="128"/>
      <c r="K67" s="128"/>
      <c r="L67" s="128"/>
      <c r="M67" s="128"/>
      <c r="N67" s="129">
        <v>78748.13</v>
      </c>
      <c r="O67" s="129"/>
      <c r="P67" s="129"/>
      <c r="Q67" s="128"/>
      <c r="R67" s="128"/>
      <c r="S67" s="128"/>
      <c r="T67" s="128"/>
      <c r="U67" s="106"/>
      <c r="V67" s="128"/>
      <c r="W67" s="128"/>
    </row>
    <row r="68" customHeight="1" spans="1:23">
      <c r="A68" s="124" t="s">
        <v>296</v>
      </c>
      <c r="B68" s="124" t="s">
        <v>355</v>
      </c>
      <c r="C68" s="125" t="s">
        <v>354</v>
      </c>
      <c r="D68" s="124" t="s">
        <v>72</v>
      </c>
      <c r="E68" s="124" t="s">
        <v>105</v>
      </c>
      <c r="F68" s="124" t="s">
        <v>180</v>
      </c>
      <c r="G68" s="124" t="s">
        <v>315</v>
      </c>
      <c r="H68" s="124" t="s">
        <v>316</v>
      </c>
      <c r="I68" s="128">
        <v>78748.13</v>
      </c>
      <c r="J68" s="128"/>
      <c r="K68" s="128"/>
      <c r="L68" s="128"/>
      <c r="M68" s="128"/>
      <c r="N68" s="129">
        <v>78748.13</v>
      </c>
      <c r="O68" s="129"/>
      <c r="P68" s="129"/>
      <c r="Q68" s="128"/>
      <c r="R68" s="128"/>
      <c r="S68" s="128"/>
      <c r="T68" s="128"/>
      <c r="U68" s="106"/>
      <c r="V68" s="128"/>
      <c r="W68" s="128"/>
    </row>
    <row r="69" customHeight="1" spans="1:23">
      <c r="A69" s="123" t="s">
        <v>356</v>
      </c>
      <c r="B69" s="119"/>
      <c r="C69" s="119"/>
      <c r="D69" s="119"/>
      <c r="E69" s="119"/>
      <c r="F69" s="119"/>
      <c r="G69" s="119"/>
      <c r="H69" s="119"/>
      <c r="I69" s="128">
        <v>7345849.4</v>
      </c>
      <c r="J69" s="128"/>
      <c r="K69" s="128"/>
      <c r="L69" s="128"/>
      <c r="M69" s="128"/>
      <c r="N69" s="129"/>
      <c r="O69" s="129"/>
      <c r="P69" s="129"/>
      <c r="Q69" s="128"/>
      <c r="R69" s="128">
        <v>7345849.4</v>
      </c>
      <c r="S69" s="128">
        <v>4295849.4</v>
      </c>
      <c r="T69" s="128"/>
      <c r="U69" s="106"/>
      <c r="V69" s="128"/>
      <c r="W69" s="128">
        <v>3050000</v>
      </c>
    </row>
    <row r="70" customHeight="1" spans="1:23">
      <c r="A70" s="124" t="s">
        <v>287</v>
      </c>
      <c r="B70" s="124" t="s">
        <v>357</v>
      </c>
      <c r="C70" s="125" t="s">
        <v>356</v>
      </c>
      <c r="D70" s="124" t="s">
        <v>72</v>
      </c>
      <c r="E70" s="124" t="s">
        <v>105</v>
      </c>
      <c r="F70" s="124" t="s">
        <v>180</v>
      </c>
      <c r="G70" s="124" t="s">
        <v>298</v>
      </c>
      <c r="H70" s="124" t="s">
        <v>299</v>
      </c>
      <c r="I70" s="128">
        <v>4295849.4</v>
      </c>
      <c r="J70" s="128"/>
      <c r="K70" s="128"/>
      <c r="L70" s="128"/>
      <c r="M70" s="128"/>
      <c r="N70" s="129"/>
      <c r="O70" s="129"/>
      <c r="P70" s="129"/>
      <c r="Q70" s="128"/>
      <c r="R70" s="128">
        <v>4295849.4</v>
      </c>
      <c r="S70" s="128">
        <v>4295849.4</v>
      </c>
      <c r="T70" s="128"/>
      <c r="U70" s="106"/>
      <c r="V70" s="128"/>
      <c r="W70" s="128"/>
    </row>
    <row r="71" customHeight="1" spans="1:23">
      <c r="A71" s="124" t="s">
        <v>287</v>
      </c>
      <c r="B71" s="124" t="s">
        <v>357</v>
      </c>
      <c r="C71" s="125" t="s">
        <v>356</v>
      </c>
      <c r="D71" s="124" t="s">
        <v>72</v>
      </c>
      <c r="E71" s="124" t="s">
        <v>105</v>
      </c>
      <c r="F71" s="124" t="s">
        <v>180</v>
      </c>
      <c r="G71" s="124" t="s">
        <v>298</v>
      </c>
      <c r="H71" s="124" t="s">
        <v>299</v>
      </c>
      <c r="I71" s="128">
        <v>3050000</v>
      </c>
      <c r="J71" s="128"/>
      <c r="K71" s="128"/>
      <c r="L71" s="128"/>
      <c r="M71" s="128"/>
      <c r="N71" s="129"/>
      <c r="O71" s="129"/>
      <c r="P71" s="129"/>
      <c r="Q71" s="128"/>
      <c r="R71" s="128">
        <v>3050000</v>
      </c>
      <c r="S71" s="128"/>
      <c r="T71" s="128"/>
      <c r="U71" s="106"/>
      <c r="V71" s="128"/>
      <c r="W71" s="128">
        <v>3050000</v>
      </c>
    </row>
    <row r="72" customHeight="1" spans="1:23">
      <c r="A72" s="123" t="s">
        <v>358</v>
      </c>
      <c r="B72" s="119"/>
      <c r="C72" s="119"/>
      <c r="D72" s="119"/>
      <c r="E72" s="119"/>
      <c r="F72" s="119"/>
      <c r="G72" s="119"/>
      <c r="H72" s="119"/>
      <c r="I72" s="128">
        <v>104177</v>
      </c>
      <c r="J72" s="128"/>
      <c r="K72" s="128"/>
      <c r="L72" s="128"/>
      <c r="M72" s="128"/>
      <c r="N72" s="129">
        <v>104177</v>
      </c>
      <c r="O72" s="129"/>
      <c r="P72" s="129"/>
      <c r="Q72" s="128"/>
      <c r="R72" s="128"/>
      <c r="S72" s="128"/>
      <c r="T72" s="128"/>
      <c r="U72" s="106"/>
      <c r="V72" s="128"/>
      <c r="W72" s="128"/>
    </row>
    <row r="73" customHeight="1" spans="1:23">
      <c r="A73" s="124" t="s">
        <v>303</v>
      </c>
      <c r="B73" s="124" t="s">
        <v>359</v>
      </c>
      <c r="C73" s="125" t="s">
        <v>358</v>
      </c>
      <c r="D73" s="124" t="s">
        <v>72</v>
      </c>
      <c r="E73" s="124" t="s">
        <v>105</v>
      </c>
      <c r="F73" s="124" t="s">
        <v>180</v>
      </c>
      <c r="G73" s="124" t="s">
        <v>298</v>
      </c>
      <c r="H73" s="124" t="s">
        <v>299</v>
      </c>
      <c r="I73" s="128">
        <v>4177</v>
      </c>
      <c r="J73" s="128"/>
      <c r="K73" s="128"/>
      <c r="L73" s="128"/>
      <c r="M73" s="128"/>
      <c r="N73" s="129">
        <v>4177</v>
      </c>
      <c r="O73" s="129"/>
      <c r="P73" s="129"/>
      <c r="Q73" s="128"/>
      <c r="R73" s="128"/>
      <c r="S73" s="128"/>
      <c r="T73" s="128"/>
      <c r="U73" s="106"/>
      <c r="V73" s="128"/>
      <c r="W73" s="128"/>
    </row>
    <row r="74" customHeight="1" spans="1:23">
      <c r="A74" s="124" t="s">
        <v>303</v>
      </c>
      <c r="B74" s="124" t="s">
        <v>359</v>
      </c>
      <c r="C74" s="125" t="s">
        <v>358</v>
      </c>
      <c r="D74" s="124" t="s">
        <v>72</v>
      </c>
      <c r="E74" s="124" t="s">
        <v>105</v>
      </c>
      <c r="F74" s="124" t="s">
        <v>180</v>
      </c>
      <c r="G74" s="124" t="s">
        <v>255</v>
      </c>
      <c r="H74" s="124" t="s">
        <v>256</v>
      </c>
      <c r="I74" s="128">
        <v>100000</v>
      </c>
      <c r="J74" s="128"/>
      <c r="K74" s="128"/>
      <c r="L74" s="128"/>
      <c r="M74" s="128"/>
      <c r="N74" s="129">
        <v>100000</v>
      </c>
      <c r="O74" s="129"/>
      <c r="P74" s="129"/>
      <c r="Q74" s="128"/>
      <c r="R74" s="128"/>
      <c r="S74" s="128"/>
      <c r="T74" s="128"/>
      <c r="U74" s="106"/>
      <c r="V74" s="128"/>
      <c r="W74" s="128"/>
    </row>
    <row r="75" customHeight="1" spans="1:23">
      <c r="A75" s="131" t="s">
        <v>121</v>
      </c>
      <c r="B75" s="132"/>
      <c r="C75" s="132"/>
      <c r="D75" s="132"/>
      <c r="E75" s="132"/>
      <c r="F75" s="132"/>
      <c r="G75" s="132"/>
      <c r="H75" s="133"/>
      <c r="I75" s="128">
        <v>26508669.36</v>
      </c>
      <c r="J75" s="128"/>
      <c r="K75" s="134"/>
      <c r="L75" s="128"/>
      <c r="M75" s="128"/>
      <c r="N75" s="129">
        <v>8081874.63</v>
      </c>
      <c r="O75" s="129"/>
      <c r="P75" s="129"/>
      <c r="Q75" s="128"/>
      <c r="R75" s="128">
        <v>18426794.73</v>
      </c>
      <c r="S75" s="128">
        <v>15376794.73</v>
      </c>
      <c r="T75" s="128"/>
      <c r="U75" s="43"/>
      <c r="V75" s="128"/>
      <c r="W75" s="128">
        <v>3050000</v>
      </c>
    </row>
  </sheetData>
  <mergeCells count="44">
    <mergeCell ref="A3:W3"/>
    <mergeCell ref="A4:I4"/>
    <mergeCell ref="J5:M5"/>
    <mergeCell ref="N5:P5"/>
    <mergeCell ref="R5:W5"/>
    <mergeCell ref="J6:K6"/>
    <mergeCell ref="A9:C9"/>
    <mergeCell ref="A13:C13"/>
    <mergeCell ref="A16:C16"/>
    <mergeCell ref="A18:C18"/>
    <mergeCell ref="A22:C22"/>
    <mergeCell ref="A24:C24"/>
    <mergeCell ref="A28:C28"/>
    <mergeCell ref="A33:C33"/>
    <mergeCell ref="A35:C35"/>
    <mergeCell ref="A38:C38"/>
    <mergeCell ref="A44:C44"/>
    <mergeCell ref="A49:C49"/>
    <mergeCell ref="A54:C54"/>
    <mergeCell ref="A67:C67"/>
    <mergeCell ref="A69:C69"/>
    <mergeCell ref="A72:C72"/>
    <mergeCell ref="A75:H75"/>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31"/>
  <sheetViews>
    <sheetView showZeros="0" workbookViewId="0">
      <pane ySplit="1" topLeftCell="A2" activePane="bottomLeft" state="frozen"/>
      <selection/>
      <selection pane="bottomLeft" activeCell="A4" sqref="A4:H4"/>
    </sheetView>
  </sheetViews>
  <sheetFormatPr defaultColWidth="9.14166666666667" defaultRowHeight="12" customHeight="1"/>
  <cols>
    <col min="1" max="1" width="34.275" customWidth="1"/>
    <col min="2" max="2" width="43.625" customWidth="1"/>
    <col min="3" max="3" width="17.175" customWidth="1"/>
    <col min="4" max="4" width="21.025" customWidth="1"/>
    <col min="5" max="5" width="23.575" customWidth="1"/>
    <col min="6" max="6" width="11.275" customWidth="1"/>
    <col min="7" max="7" width="10.3166666666667" customWidth="1"/>
    <col min="8" max="8" width="9.31666666666667" customWidth="1"/>
    <col min="9" max="9" width="13.425" customWidth="1"/>
    <col min="10" max="10" width="27.45" customWidth="1"/>
  </cols>
  <sheetData>
    <row r="1" customHeight="1" spans="1:10">
      <c r="A1" s="1"/>
      <c r="B1" s="1"/>
      <c r="C1" s="1"/>
      <c r="D1" s="1"/>
      <c r="E1" s="1"/>
      <c r="F1" s="1"/>
      <c r="G1" s="1"/>
      <c r="H1" s="1"/>
      <c r="I1" s="1"/>
      <c r="J1" s="1"/>
    </row>
    <row r="2" customHeight="1" spans="10:10">
      <c r="J2" s="55" t="s">
        <v>360</v>
      </c>
    </row>
    <row r="3" ht="28.5" customHeight="1" spans="1:10">
      <c r="A3" s="46" t="s">
        <v>361</v>
      </c>
      <c r="B3" s="28"/>
      <c r="C3" s="28"/>
      <c r="D3" s="28"/>
      <c r="E3" s="28"/>
      <c r="F3" s="47"/>
      <c r="G3" s="28"/>
      <c r="H3" s="47"/>
      <c r="I3" s="47"/>
      <c r="J3" s="28"/>
    </row>
    <row r="4" ht="15" customHeight="1" spans="1:1">
      <c r="A4" s="5" t="str">
        <f>"单位名称："&amp;"迪庆藏族自治州藏医院"</f>
        <v>单位名称：迪庆藏族自治州藏医院</v>
      </c>
    </row>
    <row r="5" ht="14.25" customHeight="1" spans="1:10">
      <c r="A5" s="48" t="s">
        <v>362</v>
      </c>
      <c r="B5" s="48" t="s">
        <v>363</v>
      </c>
      <c r="C5" s="48" t="s">
        <v>364</v>
      </c>
      <c r="D5" s="48" t="s">
        <v>365</v>
      </c>
      <c r="E5" s="48" t="s">
        <v>366</v>
      </c>
      <c r="F5" s="49" t="s">
        <v>367</v>
      </c>
      <c r="G5" s="48" t="s">
        <v>368</v>
      </c>
      <c r="H5" s="49" t="s">
        <v>369</v>
      </c>
      <c r="I5" s="49" t="s">
        <v>370</v>
      </c>
      <c r="J5" s="48" t="s">
        <v>371</v>
      </c>
    </row>
    <row r="6" ht="14.25" customHeight="1" spans="1:10">
      <c r="A6" s="48">
        <v>1</v>
      </c>
      <c r="B6" s="48">
        <v>2</v>
      </c>
      <c r="C6" s="48">
        <v>3</v>
      </c>
      <c r="D6" s="48">
        <v>4</v>
      </c>
      <c r="E6" s="48">
        <v>5</v>
      </c>
      <c r="F6" s="49">
        <v>6</v>
      </c>
      <c r="G6" s="48">
        <v>7</v>
      </c>
      <c r="H6" s="49">
        <v>8</v>
      </c>
      <c r="I6" s="49">
        <v>9</v>
      </c>
      <c r="J6" s="48">
        <v>10</v>
      </c>
    </row>
    <row r="7" ht="15" customHeight="1" spans="1:10">
      <c r="A7" s="114" t="s">
        <v>72</v>
      </c>
      <c r="B7" s="115"/>
      <c r="C7" s="115"/>
      <c r="D7" s="115"/>
      <c r="E7" s="114"/>
      <c r="F7" s="115"/>
      <c r="G7" s="114"/>
      <c r="H7" s="115"/>
      <c r="I7" s="115"/>
      <c r="J7" s="114"/>
    </row>
    <row r="8" ht="159" customHeight="1" spans="1:10">
      <c r="A8" s="114" t="str">
        <f>"   "&amp;"各类设备维修维护及低值易耗品采购经费"</f>
        <v>   各类设备维修维护及低值易耗品采购经费</v>
      </c>
      <c r="B8" s="116" t="s">
        <v>372</v>
      </c>
      <c r="C8" s="117"/>
      <c r="D8" s="117"/>
      <c r="E8" s="117"/>
      <c r="F8" s="118"/>
      <c r="G8" s="117"/>
      <c r="H8" s="118"/>
      <c r="I8" s="118"/>
      <c r="J8" s="117"/>
    </row>
    <row r="9" ht="60" spans="1:10">
      <c r="A9" s="114"/>
      <c r="B9" s="116"/>
      <c r="C9" s="117" t="s">
        <v>373</v>
      </c>
      <c r="D9" s="117" t="s">
        <v>374</v>
      </c>
      <c r="E9" s="117" t="s">
        <v>375</v>
      </c>
      <c r="F9" s="118" t="s">
        <v>376</v>
      </c>
      <c r="G9" s="117" t="s">
        <v>377</v>
      </c>
      <c r="H9" s="118" t="s">
        <v>378</v>
      </c>
      <c r="I9" s="118" t="s">
        <v>379</v>
      </c>
      <c r="J9" s="120" t="s">
        <v>380</v>
      </c>
    </row>
    <row r="10" ht="36" spans="1:10">
      <c r="A10" s="119"/>
      <c r="B10" s="119"/>
      <c r="C10" s="117" t="s">
        <v>373</v>
      </c>
      <c r="D10" s="117" t="s">
        <v>381</v>
      </c>
      <c r="E10" s="117" t="s">
        <v>382</v>
      </c>
      <c r="F10" s="118" t="s">
        <v>376</v>
      </c>
      <c r="G10" s="117" t="s">
        <v>383</v>
      </c>
      <c r="H10" s="118" t="s">
        <v>378</v>
      </c>
      <c r="I10" s="118" t="s">
        <v>379</v>
      </c>
      <c r="J10" s="120" t="s">
        <v>384</v>
      </c>
    </row>
    <row r="11" spans="1:10">
      <c r="A11" s="119"/>
      <c r="B11" s="119"/>
      <c r="C11" s="117" t="s">
        <v>385</v>
      </c>
      <c r="D11" s="117" t="s">
        <v>386</v>
      </c>
      <c r="E11" s="117" t="s">
        <v>387</v>
      </c>
      <c r="F11" s="118" t="s">
        <v>376</v>
      </c>
      <c r="G11" s="117" t="s">
        <v>168</v>
      </c>
      <c r="H11" s="118" t="s">
        <v>388</v>
      </c>
      <c r="I11" s="118" t="s">
        <v>379</v>
      </c>
      <c r="J11" s="120" t="s">
        <v>389</v>
      </c>
    </row>
    <row r="12" ht="48" spans="1:10">
      <c r="A12" s="119"/>
      <c r="B12" s="119"/>
      <c r="C12" s="117" t="s">
        <v>390</v>
      </c>
      <c r="D12" s="117" t="s">
        <v>391</v>
      </c>
      <c r="E12" s="117" t="s">
        <v>392</v>
      </c>
      <c r="F12" s="118" t="s">
        <v>376</v>
      </c>
      <c r="G12" s="117" t="s">
        <v>377</v>
      </c>
      <c r="H12" s="118" t="s">
        <v>378</v>
      </c>
      <c r="I12" s="118" t="s">
        <v>379</v>
      </c>
      <c r="J12" s="120" t="s">
        <v>393</v>
      </c>
    </row>
    <row r="13" ht="157" customHeight="1" spans="1:10">
      <c r="A13" s="114" t="str">
        <f>"   "&amp;"药品等采购经费"</f>
        <v>   药品等采购经费</v>
      </c>
      <c r="B13" s="116" t="s">
        <v>372</v>
      </c>
      <c r="C13" s="119"/>
      <c r="D13" s="119"/>
      <c r="E13" s="119"/>
      <c r="F13" s="119"/>
      <c r="G13" s="119"/>
      <c r="H13" s="119"/>
      <c r="I13" s="119"/>
      <c r="J13" s="121"/>
    </row>
    <row r="14" ht="36" spans="1:10">
      <c r="A14" s="119"/>
      <c r="B14" s="119"/>
      <c r="C14" s="117" t="s">
        <v>373</v>
      </c>
      <c r="D14" s="117" t="s">
        <v>381</v>
      </c>
      <c r="E14" s="117" t="s">
        <v>382</v>
      </c>
      <c r="F14" s="118" t="s">
        <v>376</v>
      </c>
      <c r="G14" s="117" t="s">
        <v>383</v>
      </c>
      <c r="H14" s="118" t="s">
        <v>378</v>
      </c>
      <c r="I14" s="118" t="s">
        <v>379</v>
      </c>
      <c r="J14" s="120" t="s">
        <v>394</v>
      </c>
    </row>
    <row r="15" ht="24" spans="1:10">
      <c r="A15" s="119"/>
      <c r="B15" s="119"/>
      <c r="C15" s="117" t="s">
        <v>385</v>
      </c>
      <c r="D15" s="117" t="s">
        <v>395</v>
      </c>
      <c r="E15" s="117" t="s">
        <v>396</v>
      </c>
      <c r="F15" s="118" t="s">
        <v>376</v>
      </c>
      <c r="G15" s="117" t="s">
        <v>164</v>
      </c>
      <c r="H15" s="118" t="s">
        <v>397</v>
      </c>
      <c r="I15" s="118" t="s">
        <v>398</v>
      </c>
      <c r="J15" s="120" t="s">
        <v>399</v>
      </c>
    </row>
    <row r="16" ht="48" spans="1:10">
      <c r="A16" s="119"/>
      <c r="B16" s="119"/>
      <c r="C16" s="117" t="s">
        <v>390</v>
      </c>
      <c r="D16" s="117" t="s">
        <v>391</v>
      </c>
      <c r="E16" s="117" t="s">
        <v>392</v>
      </c>
      <c r="F16" s="118" t="s">
        <v>376</v>
      </c>
      <c r="G16" s="117" t="s">
        <v>383</v>
      </c>
      <c r="H16" s="118" t="s">
        <v>378</v>
      </c>
      <c r="I16" s="118" t="s">
        <v>379</v>
      </c>
      <c r="J16" s="120" t="s">
        <v>400</v>
      </c>
    </row>
    <row r="17" ht="144" customHeight="1" spans="1:10">
      <c r="A17" s="114" t="str">
        <f>"   "&amp;"日常公用经费自有资金"</f>
        <v>   日常公用经费自有资金</v>
      </c>
      <c r="B17" s="116" t="s">
        <v>372</v>
      </c>
      <c r="C17" s="119"/>
      <c r="D17" s="119"/>
      <c r="E17" s="119"/>
      <c r="F17" s="119"/>
      <c r="G17" s="119"/>
      <c r="H17" s="119"/>
      <c r="I17" s="119"/>
      <c r="J17" s="121"/>
    </row>
    <row r="18" spans="1:10">
      <c r="A18" s="119"/>
      <c r="B18" s="119"/>
      <c r="C18" s="117" t="s">
        <v>373</v>
      </c>
      <c r="D18" s="117" t="s">
        <v>374</v>
      </c>
      <c r="E18" s="117" t="s">
        <v>401</v>
      </c>
      <c r="F18" s="118" t="s">
        <v>376</v>
      </c>
      <c r="G18" s="117" t="s">
        <v>164</v>
      </c>
      <c r="H18" s="118" t="s">
        <v>402</v>
      </c>
      <c r="I18" s="118" t="s">
        <v>398</v>
      </c>
      <c r="J18" s="120" t="s">
        <v>401</v>
      </c>
    </row>
    <row r="19" spans="1:10">
      <c r="A19" s="119"/>
      <c r="B19" s="119"/>
      <c r="C19" s="117" t="s">
        <v>385</v>
      </c>
      <c r="D19" s="117" t="s">
        <v>386</v>
      </c>
      <c r="E19" s="117" t="s">
        <v>403</v>
      </c>
      <c r="F19" s="118" t="s">
        <v>376</v>
      </c>
      <c r="G19" s="117" t="s">
        <v>404</v>
      </c>
      <c r="H19" s="118" t="s">
        <v>378</v>
      </c>
      <c r="I19" s="118" t="s">
        <v>379</v>
      </c>
      <c r="J19" s="120" t="s">
        <v>403</v>
      </c>
    </row>
    <row r="20" spans="1:10">
      <c r="A20" s="119"/>
      <c r="B20" s="119"/>
      <c r="C20" s="117" t="s">
        <v>390</v>
      </c>
      <c r="D20" s="117" t="s">
        <v>391</v>
      </c>
      <c r="E20" s="117" t="s">
        <v>405</v>
      </c>
      <c r="F20" s="118" t="s">
        <v>376</v>
      </c>
      <c r="G20" s="117" t="s">
        <v>377</v>
      </c>
      <c r="H20" s="118" t="s">
        <v>378</v>
      </c>
      <c r="I20" s="118" t="s">
        <v>379</v>
      </c>
      <c r="J20" s="120" t="s">
        <v>405</v>
      </c>
    </row>
    <row r="21" spans="1:10">
      <c r="A21" s="114" t="str">
        <f>"   "&amp;"迪庆州藏医院保洁服务外包经费"</f>
        <v>   迪庆州藏医院保洁服务外包经费</v>
      </c>
      <c r="B21" s="116" t="s">
        <v>406</v>
      </c>
      <c r="C21" s="119"/>
      <c r="D21" s="119"/>
      <c r="E21" s="119"/>
      <c r="F21" s="119"/>
      <c r="G21" s="119"/>
      <c r="H21" s="119"/>
      <c r="I21" s="119"/>
      <c r="J21" s="121"/>
    </row>
    <row r="22" ht="24" spans="1:10">
      <c r="A22" s="119"/>
      <c r="B22" s="119"/>
      <c r="C22" s="117" t="s">
        <v>373</v>
      </c>
      <c r="D22" s="117" t="s">
        <v>374</v>
      </c>
      <c r="E22" s="117" t="s">
        <v>407</v>
      </c>
      <c r="F22" s="118" t="s">
        <v>376</v>
      </c>
      <c r="G22" s="117" t="s">
        <v>408</v>
      </c>
      <c r="H22" s="118" t="s">
        <v>409</v>
      </c>
      <c r="I22" s="118" t="s">
        <v>398</v>
      </c>
      <c r="J22" s="120" t="s">
        <v>410</v>
      </c>
    </row>
    <row r="23" ht="36" spans="1:10">
      <c r="A23" s="119"/>
      <c r="B23" s="119"/>
      <c r="C23" s="117" t="s">
        <v>373</v>
      </c>
      <c r="D23" s="117" t="s">
        <v>374</v>
      </c>
      <c r="E23" s="117" t="s">
        <v>411</v>
      </c>
      <c r="F23" s="118" t="s">
        <v>376</v>
      </c>
      <c r="G23" s="117" t="s">
        <v>412</v>
      </c>
      <c r="H23" s="118" t="s">
        <v>413</v>
      </c>
      <c r="I23" s="118" t="s">
        <v>398</v>
      </c>
      <c r="J23" s="120" t="s">
        <v>414</v>
      </c>
    </row>
    <row r="24" ht="36" spans="1:10">
      <c r="A24" s="119"/>
      <c r="B24" s="119"/>
      <c r="C24" s="117" t="s">
        <v>373</v>
      </c>
      <c r="D24" s="117" t="s">
        <v>381</v>
      </c>
      <c r="E24" s="117" t="s">
        <v>415</v>
      </c>
      <c r="F24" s="118" t="s">
        <v>376</v>
      </c>
      <c r="G24" s="117" t="s">
        <v>416</v>
      </c>
      <c r="H24" s="118" t="s">
        <v>378</v>
      </c>
      <c r="I24" s="118" t="s">
        <v>379</v>
      </c>
      <c r="J24" s="120" t="s">
        <v>417</v>
      </c>
    </row>
    <row r="25" ht="36" spans="1:10">
      <c r="A25" s="119"/>
      <c r="B25" s="119"/>
      <c r="C25" s="117" t="s">
        <v>373</v>
      </c>
      <c r="D25" s="117" t="s">
        <v>381</v>
      </c>
      <c r="E25" s="117" t="s">
        <v>418</v>
      </c>
      <c r="F25" s="118" t="s">
        <v>376</v>
      </c>
      <c r="G25" s="117" t="s">
        <v>377</v>
      </c>
      <c r="H25" s="118" t="s">
        <v>378</v>
      </c>
      <c r="I25" s="118" t="s">
        <v>379</v>
      </c>
      <c r="J25" s="120" t="s">
        <v>419</v>
      </c>
    </row>
    <row r="26" spans="1:10">
      <c r="A26" s="119"/>
      <c r="B26" s="119"/>
      <c r="C26" s="117" t="s">
        <v>385</v>
      </c>
      <c r="D26" s="117" t="s">
        <v>420</v>
      </c>
      <c r="E26" s="117" t="s">
        <v>421</v>
      </c>
      <c r="F26" s="118" t="s">
        <v>376</v>
      </c>
      <c r="G26" s="117" t="s">
        <v>422</v>
      </c>
      <c r="H26" s="118" t="s">
        <v>409</v>
      </c>
      <c r="I26" s="118" t="s">
        <v>379</v>
      </c>
      <c r="J26" s="120" t="s">
        <v>423</v>
      </c>
    </row>
    <row r="27" ht="24" spans="1:10">
      <c r="A27" s="119"/>
      <c r="B27" s="119"/>
      <c r="C27" s="117" t="s">
        <v>390</v>
      </c>
      <c r="D27" s="117" t="s">
        <v>391</v>
      </c>
      <c r="E27" s="117" t="s">
        <v>424</v>
      </c>
      <c r="F27" s="118" t="s">
        <v>376</v>
      </c>
      <c r="G27" s="117" t="s">
        <v>377</v>
      </c>
      <c r="H27" s="118" t="s">
        <v>378</v>
      </c>
      <c r="I27" s="118" t="s">
        <v>379</v>
      </c>
      <c r="J27" s="120" t="s">
        <v>425</v>
      </c>
    </row>
    <row r="28" ht="156" customHeight="1" spans="1:10">
      <c r="A28" s="114" t="str">
        <f>"   "&amp;"包装材料等采购经费"</f>
        <v>   包装材料等采购经费</v>
      </c>
      <c r="B28" s="116" t="s">
        <v>372</v>
      </c>
      <c r="C28" s="119"/>
      <c r="D28" s="119"/>
      <c r="E28" s="119"/>
      <c r="F28" s="119"/>
      <c r="G28" s="119"/>
      <c r="H28" s="119"/>
      <c r="I28" s="119"/>
      <c r="J28" s="121"/>
    </row>
    <row r="29" ht="36" spans="1:10">
      <c r="A29" s="119"/>
      <c r="B29" s="119"/>
      <c r="C29" s="117" t="s">
        <v>373</v>
      </c>
      <c r="D29" s="117" t="s">
        <v>381</v>
      </c>
      <c r="E29" s="117" t="s">
        <v>382</v>
      </c>
      <c r="F29" s="118" t="s">
        <v>376</v>
      </c>
      <c r="G29" s="117" t="s">
        <v>377</v>
      </c>
      <c r="H29" s="118" t="s">
        <v>378</v>
      </c>
      <c r="I29" s="118" t="s">
        <v>379</v>
      </c>
      <c r="J29" s="120" t="s">
        <v>394</v>
      </c>
    </row>
    <row r="30" ht="24" spans="1:10">
      <c r="A30" s="119"/>
      <c r="B30" s="119"/>
      <c r="C30" s="117" t="s">
        <v>385</v>
      </c>
      <c r="D30" s="117" t="s">
        <v>395</v>
      </c>
      <c r="E30" s="117" t="s">
        <v>396</v>
      </c>
      <c r="F30" s="118" t="s">
        <v>376</v>
      </c>
      <c r="G30" s="117" t="s">
        <v>164</v>
      </c>
      <c r="H30" s="118" t="s">
        <v>397</v>
      </c>
      <c r="I30" s="118" t="s">
        <v>398</v>
      </c>
      <c r="J30" s="120" t="s">
        <v>399</v>
      </c>
    </row>
    <row r="31" ht="48" spans="1:10">
      <c r="A31" s="119"/>
      <c r="B31" s="119"/>
      <c r="C31" s="117" t="s">
        <v>390</v>
      </c>
      <c r="D31" s="117" t="s">
        <v>391</v>
      </c>
      <c r="E31" s="117" t="s">
        <v>392</v>
      </c>
      <c r="F31" s="118" t="s">
        <v>376</v>
      </c>
      <c r="G31" s="117" t="s">
        <v>377</v>
      </c>
      <c r="H31" s="118" t="s">
        <v>378</v>
      </c>
      <c r="I31" s="118" t="s">
        <v>379</v>
      </c>
      <c r="J31" s="120" t="s">
        <v>393</v>
      </c>
    </row>
  </sheetData>
  <mergeCells count="2">
    <mergeCell ref="A3:J3"/>
    <mergeCell ref="A4:H4"/>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州对下转移支付预算表09-1</vt:lpstr>
      <vt:lpstr>州对下转移支付绩效目标表09-2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三秒梦三年痛</cp:lastModifiedBy>
  <dcterms:created xsi:type="dcterms:W3CDTF">2025-01-21T02:50:00Z</dcterms:created>
  <dcterms:modified xsi:type="dcterms:W3CDTF">2025-03-06T07:59:46Z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947B1D663EAD40F5A4BA484810B40C57_13</vt:lpwstr>
  </property>
  <property fmtid="{D5CDD505-2E9C-101B-9397-08002B2CF9AE}" pid="3" name="KSOProductBuildVer">
    <vt:lpwstr>2052-12.1.0.17827</vt:lpwstr>
  </property>
</Properties>
</file>